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 windowHeight="1410" tabRatio="508" activeTab="3"/>
  </bookViews>
  <sheets>
    <sheet name="DN - BCĐKT" sheetId="1" r:id="rId1"/>
    <sheet name="DN - BCKQKD" sheetId="2" r:id="rId2"/>
    <sheet name="DN - BCLCTT - PPGT" sheetId="3" r:id="rId3"/>
    <sheet name="TM" sheetId="4" r:id="rId4"/>
    <sheet name="von" sheetId="5" r:id="rId5"/>
  </sheets>
  <externalReferences>
    <externalReference r:id="rId8"/>
  </externalReferences>
  <definedNames>
    <definedName name="_xlnm.Print_Titles" localSheetId="0">'DN - BCĐKT'!$8:$8</definedName>
    <definedName name="_xlnm.Print_Titles" localSheetId="3">'TM'!$1:$3</definedName>
  </definedNames>
  <calcPr fullCalcOnLoad="1"/>
</workbook>
</file>

<file path=xl/sharedStrings.xml><?xml version="1.0" encoding="utf-8"?>
<sst xmlns="http://schemas.openxmlformats.org/spreadsheetml/2006/main" count="962" uniqueCount="800">
  <si>
    <t>- Döï phoøng toån thaát cho caùc khoaûn ñaàu tö taøi chính vaøo caùc toå chöùc kinh teá khaùc khi caùc toå chöùc kinh teá naøy bò loã (tröø tröôøng hôïp loã theo keá hoaïch ñaõ ñöôïc xaùc ñònh trong phöông aùn kinh doanh tröôùc khi ñaàu tö). Vôùi möùc trích laäp töông öùng vôùi tæ leä goùp voán cuûa Coâng Ty trong caùc toå chöùc kinh teá naøy.</t>
  </si>
  <si>
    <t xml:space="preserve">- Khi thanh lyù moät khoaûn ñaàu tö, phaàn cheânh leäch giöõa giaù trò thanh lyù thuaàn vaø giaù trò ghi soå ñöôc haïch toaùn vaøo thu nhaäp hay chi phí trong kyø. </t>
  </si>
  <si>
    <t>8.</t>
  </si>
  <si>
    <t>Nguyeân taéc ghi nhaän chi phí phaûi traû :</t>
  </si>
  <si>
    <t>Chi phí phaûi traû ñöôïc ghi nhaän döïa treân caùc öôùc tính hôïp lyù veà soá tieàn phaûi traû cho caùc haøng hoùa, dòch vuï ñaõ söû duïng trong kyø nhöng chöa coù hoaù ñôn, chöùng töø.</t>
  </si>
  <si>
    <t>9.</t>
  </si>
  <si>
    <t>Nguyeân taéc vaø phöông phaùp ghi nhaän caùc khoaûn döï phoøng phaûi traû.</t>
  </si>
  <si>
    <t>Ghi nhaän theo thöïc teá phaùt sinh vaø ñöôïc haïch toaùn vaøo chi phí trong kyø, khoâng thöïc hieän vieäc trích tröôùc chi phí haøng naêm.</t>
  </si>
  <si>
    <t>10.</t>
  </si>
  <si>
    <t>Nguyeân taéc ghi nhaän voán chuû sôû höõu</t>
  </si>
  <si>
    <t>Nguyeân taéc ghi nhaän voán ñaàu tö cuûa chuû sôû höõu: Nguoàn voán kinh doanh ñöôïc xaùc ñònh theo giaáy pheùp kinh doanh cuûa Coâng ty vaø giaù trò cuûa caùc khoaûn voán goùp thöïc teá ñöôïc ghi nhaän treân soå saùch keá toaùn cuûa Coâng ty.</t>
  </si>
  <si>
    <t>Thaëng dö voán coå phaàn ñöôïc ghi nhaän theo soá cheânh leäch lôùn hôn hoaëc nhoû hôn giöõa giaù thöïc teá phaùt haønh vaø meänh giaù coå phieáu phaùt haønh laàn ñaàu, phaùt haønh boå sung hoaëc taùi phaùt haønh coå phieáu ngaân quyõ.</t>
  </si>
  <si>
    <t>Coå phieáu ngaân quyõ ñöôïc ghi nhaän theo giaù trò thöïc teá soá coå phieáu do coâng ty phaùt haønh sau ñoù mua laïi ñöôïc tröø vaøo voán chuû sôû höõu cuûa Coâng ty. Coâng ty khoâng ghi nhaän caùc khoaûn laõi/(loã) khi mua, baùn, phaùt haønh caùc coâng cuï voán chuû sôû höõu cuûa mình.</t>
  </si>
  <si>
    <t>Nguyeân taéc ghi nhaän lôïi nhuaän chöa phaân phoái: ñöôïc ghi nhaän laø soá lôïi nhuaän (hoaëc loã) töø keát quaû hoaït ñoäng kinh doanh cuûa doanh nghieäp sau khi tröø (-) chi phí thueá thu nhaäp doanh nghieäp cuûa kyø hieän haønh vaø caùc khoaûn ñieàu chænh do aùp duïng hoài toá thay ñoåi chính saùch keá toaùn vaø ñieàu chænh hoài toá sai soùt troïng yeáu cuûa caùc naêm tröôùc.</t>
  </si>
  <si>
    <t xml:space="preserve">Nguyeân taéc trích laäp caùc khoaûn döï tröõ, caùc quyõ töø lôïi nhuaän sau thueá: Caên cöù vaøo Ñieàu leä cuûa Coâng ty vaø Quyeát ñònh cuûa Hoäi Ñoàng Quaûn Trò. </t>
  </si>
  <si>
    <t>11.</t>
  </si>
  <si>
    <t xml:space="preserve">Nguyeân taéc ghi nhaän doanh thu: </t>
  </si>
  <si>
    <t>Doanh thu baùn haøng</t>
  </si>
  <si>
    <r>
      <t>-</t>
    </r>
    <r>
      <rPr>
        <b/>
        <sz val="10"/>
        <rFont val="VNI-Times"/>
        <family val="0"/>
      </rPr>
      <t xml:space="preserve"> </t>
    </r>
    <r>
      <rPr>
        <sz val="10"/>
        <rFont val="VNI-Times"/>
        <family val="0"/>
      </rPr>
      <t>Doanh thu baùn haøng:</t>
    </r>
    <r>
      <rPr>
        <b/>
        <sz val="10"/>
        <rFont val="VNI-Times"/>
        <family val="0"/>
      </rPr>
      <t xml:space="preserve"> Ñ</t>
    </r>
    <r>
      <rPr>
        <sz val="10"/>
        <rFont val="VNI-Times"/>
        <family val="0"/>
      </rPr>
      <t>öôïc ghi nhaän khi phaàn lôùn ruûi ro vaø lôïi ích gaén lieàn vôùi quyeàn sôû höõu saûn phaåm, haøng hoùa ñöôïc chuyeån giao cho ngöôøi mua vaø khoâng coøn toàn taïi yeáu toá khoâng chaéc chaén ñaùng keå lieân quan ñeán vieäc thanh toaùn tieàn, chi phí keøm theo hoaëc khaû naêng baùn haøng bò traû laïi.</t>
    </r>
  </si>
  <si>
    <t>Doanh thu hôïp ñoàng xaây döïng laép ñaët:</t>
  </si>
  <si>
    <t>Khi keát quaû hôïp ñoàng ñöôïc öôùc tính moät caùch ñaùng tin caäy</t>
  </si>
  <si>
    <t>- Tieàn maët  coâng ty con</t>
  </si>
  <si>
    <t>- Tieàn maët  coâng ty meï</t>
  </si>
  <si>
    <t>- Tieàn göûi ngaân haøng coâng ty con</t>
  </si>
  <si>
    <t>- Caùc khoaûn phaûi thu khaùc coâng ty meï</t>
  </si>
  <si>
    <t xml:space="preserve">- Caùc khoaûn phaûi thu khaùc </t>
  </si>
  <si>
    <t>- Caùc khoaûn phaûi thu khaùc coâng ty con</t>
  </si>
  <si>
    <t xml:space="preserve">       Maùy moùc               thieát bò</t>
  </si>
  <si>
    <t xml:space="preserve">     Phöông tieän    vaän taûi</t>
  </si>
  <si>
    <t xml:space="preserve">       Thieát bò                   quaûn lyù</t>
  </si>
  <si>
    <t>- Coâng cuï duïng cu chôø phaân boåï</t>
  </si>
  <si>
    <t>- Chi phí thueâ ñaát</t>
  </si>
  <si>
    <t>- Chi phí coâng cuï duïng cuï</t>
  </si>
  <si>
    <t>+ Ngaân haøng NN &amp; PTNT - CN Ñieän Ngoïc</t>
  </si>
  <si>
    <t>- Thueá GTGT ñaàu ra coâng ty meï</t>
  </si>
  <si>
    <t>- Thueá GTGT ñaàu ra coâng ty conï</t>
  </si>
  <si>
    <t>- Thueá TNDN coâng ty con</t>
  </si>
  <si>
    <t>- Thueá TNDN coâng ty meï</t>
  </si>
  <si>
    <t>- Thueá TNCN coâng ty con</t>
  </si>
  <si>
    <t>- Tiền lương ăn cá tháng 6</t>
  </si>
  <si>
    <t>- Soá löôïng coå phieáu ñaêng kyù phaùt haønh coâng ty meï:</t>
  </si>
  <si>
    <t>- Soá löôïng coå phieáu ñaêng kyù phaùt haønh coâng ty con:</t>
  </si>
  <si>
    <t>- Soá löôïng coå phieáu ñaõ baùn ra coâng chuùng coâng ty me</t>
  </si>
  <si>
    <t>- Soá löôïng coå phieáu ñang löu haønh coâng ty meï:</t>
  </si>
  <si>
    <t>- Soá löôïng coå phieáu ñang löu haønh coâng ty conï:</t>
  </si>
  <si>
    <t>- Soá löôïng coå phieáu ñaõ baùn ra coâng chuùng coâng ty con</t>
  </si>
  <si>
    <t>- Doanh thu baùn thaønh phaåm, haøng hoaù coâng ty con</t>
  </si>
  <si>
    <t>- Doanh thu baùn thaønh phaåm, haøng hoaù coâng ty meï</t>
  </si>
  <si>
    <t>- Giaù voán thaønh phaåm, haøng hoaù ñaõ baùn coâng ty meï</t>
  </si>
  <si>
    <t>- Giaù voán thaønh phaåm, haøng hoaù ñaõ baùn coâng ty con</t>
  </si>
  <si>
    <t>- Laõi tieàn göûi, cho vay coâng ty con</t>
  </si>
  <si>
    <t>- Laõi tieàn göûi, cho vay coâng ty meï</t>
  </si>
  <si>
    <t>- Chi phí laõi vay coâng ty meï</t>
  </si>
  <si>
    <t>- Chi phí laõi vay coâng ty con</t>
  </si>
  <si>
    <t>- Bổ sung vốn từ lợi nhuận</t>
  </si>
  <si>
    <t>Vốn khác của chủ sở hữu</t>
  </si>
  <si>
    <t>Trả cổ tức đợt 1 năm 2011 coâng ty con</t>
  </si>
  <si>
    <r>
      <t xml:space="preserve">Trích quỹ khen thưởng </t>
    </r>
    <r>
      <rPr>
        <sz val="11"/>
        <rFont val="Times New Roman"/>
        <family val="1"/>
      </rPr>
      <t>phúc</t>
    </r>
    <r>
      <rPr>
        <sz val="11"/>
        <rFont val="VNI-Times"/>
        <family val="0"/>
      </rPr>
      <t xml:space="preserve"> lợi coâng ty</t>
    </r>
    <r>
      <rPr>
        <sz val="11"/>
        <rFont val="Times New Roman"/>
        <family val="1"/>
      </rPr>
      <t xml:space="preserve"> con</t>
    </r>
  </si>
  <si>
    <t>Lợi nhuận sau thuế 30/06/2012</t>
  </si>
  <si>
    <t>Soá dö cuoái  30/06/2012</t>
  </si>
  <si>
    <t>Giảm khác: Lợi ích của cổ đông thiểu số</t>
  </si>
  <si>
    <t>Giaûm khaùc</t>
  </si>
  <si>
    <r>
      <t xml:space="preserve">- </t>
    </r>
    <r>
      <rPr>
        <sz val="11"/>
        <rFont val="VNI-Times"/>
        <family val="0"/>
      </rPr>
      <t>Ñieàu chænh</t>
    </r>
    <r>
      <rPr>
        <sz val="11"/>
        <rFont val="Times New Roman"/>
        <family val="1"/>
      </rPr>
      <t xml:space="preserve"> Quỹ dự phòng tài chính</t>
    </r>
  </si>
  <si>
    <t>Ñieàu chænh quỹ ñaàu tö phaùt trieån coâng ty con</t>
  </si>
  <si>
    <t>THUYEÁT MINH BAÙO CAÙO TAØI CHÍNH HÔÏP NHAÁT</t>
  </si>
  <si>
    <t>Báo cáo tài chính hợp nhất</t>
  </si>
  <si>
    <t>THUYEÁT MINH BAÙO CAÙO TAØI CHÍNH HỢP NHẤT</t>
  </si>
  <si>
    <t>+ Ñoái vôùi caùc hôïp ñoàng xaây döïng quy ñònh nhaø thaàu ñöôïc thanh toaùn theo tieán ñoä keá hoaïch, doanh thu lieân quan ñeán hôïp ñoàng ñöôïc ghi nhaän töông öùng vôùi phaàn coâng vieäc ñaõ hoaøn thaønh do Coâng ty töï xaùc ñònh.</t>
  </si>
  <si>
    <t>+ Ñoái vôùi caùc hôïp ñoàng xaây döïng quy ñònh nhaø thaàu ñöôïc thanh toaùn theo giaù trò khoái löôïng thöïc hieän, doanh thu lieân quan ñeán hôïp ñoàng ñöôïc ghi nhaän töông öùng vôùi phaàn coâng vieäc ñaõ hoaøn thaønh do khaùch haøng xaùc nhaän trong kyø vaø ñöôïc phaûn aùnh treân hoaù ñôn ñaõ laäp.</t>
  </si>
  <si>
    <t>Doanh thu cung caáp dòch vuï</t>
  </si>
  <si>
    <t xml:space="preserve">Ñöôïc ghi nhaän khi khoâng coøn nhöõng yeáu toá khoâng chaéc chaén ñaùng keå lieân quan ñeán vieäc thanh toaùn tieàn hoaëc chi phí keøm theo. Tröôøng hôïp dòch vuï ñöôïc thöïc hieän trong nhieàu kyø keá toaùn thì vieäc xaùc ñònh doanh thu trong töøng kyø ñöôïc thöïc hieän caên cöù vaøo tyû leä hoaøn thaønh dòch vuï taïi ngaøy cuoái kyø. </t>
  </si>
  <si>
    <t>Doanh thu hoaït ñoäng taøi chính</t>
  </si>
  <si>
    <t>Doanh thu ñöôïc ghi nhaän khi tieàn laõi phaùt sinh treân cô sôû trích tröôùc (coù tính ñeán lôïi töùc maø taøi saûn ñem laïi) tröø khi khaû naêng thu hoài tieàn laõi khoâng chaéc chaén.</t>
  </si>
  <si>
    <t>Tieàn laõi, coå töùc vaø lôïi nhuaän ñöôïc chia ghi nhaän khi Coâng ty coù khaû naêng thu ñöôïc lôïi ích kinh teá töø giao dòch vaø doanh thu ñöôïc xaùc ñònh töông ñoái chaéc chaén. Tieàn laõi ñöôïc ghi nhaän treân cô sôû thôøi gian vaø laõi suaát töøng kyø. Coå töùc vaø lôïi nhuaän ñöôïc chia ñöôïc ghi nhaän khi coå ñoâng ñöôïc quyeàn nhaän coå töùc hoaëc caùc beân tham gia goùp voán ñöôïc quyeàn nhaän lôïi nhuaän töø goùp voán.</t>
  </si>
  <si>
    <t>Neáu khoâng theå xaùc ñònh ñöôïc keát quaû hôïp ñoàng moät caùch chaéc chaén, doanh thu seõ chæ ñöôïc ghi nhaän ôû möùc coù theå thu hoài ñöôïc cuûa caùc chi phí ñaõ ñöôïc ghi nhaän.</t>
  </si>
  <si>
    <t>13.</t>
  </si>
  <si>
    <t>Nguyeân taéc vaø phöông phaùp ghi nhaän chi phí thueá thu nhaäp doanh nghieäp hieän haønh</t>
  </si>
  <si>
    <t>Chi phí thueá TNDN trong naêm bao goàm: thueá TNDN hieän haønh vaø thueá thu nhaäp hoaõn laïi. Thueá thu nhaäp doanh nghieäp ñöôïc ghi nhaän trong baùo caùo keát quaû hoaït ñoäng kinh doanh. (Thöïc hieän theo chuaån möïc keá toaùn soá 17 " Thueá thu nhaäp doanh nghieäp).</t>
  </si>
  <si>
    <t>Thueá thu nhaäp doanh nghieäp hoaõn laïi ñöôïc xaùc ñònh treân cô sôû soá cheânh leäch taïm thôøi ñöôïc khaáu tröø, soá cheânh leäch taïm thôøi chòu thueá vaø thueá suaát thueá TNDN.</t>
  </si>
  <si>
    <t>Thueá TNDN hieän haønh ñöôïc tính döïa treân thu nhaäp chòu thueá naêm hieän haønh * thueá suaát thueá TNDN naêm hieän haønh. Thu nhaäp chòu thueá ñöôïc tính döïa treân keát quaû hoaït ñoäng kinh doanh trong naêm vaø ñieàu chænh taêng, giaûm cho caùc khoaûn doanh thu vaø chi phí khoâng khaáu tröø theo Luaät thueá TNDN hieän haønh vaø caùc khoaûn laõi/loã do caùc naêm tröôùc mang sang, neáu coù.</t>
  </si>
  <si>
    <t>Naêm 2009, Coâng ty ñöôïc mieãn giaûm 50% thueá TNDN vaø giaûm theâm 30% thueá TNDN phaûi noäp theo qui ñònh hieän haønh cuûa chính saùch thueá.</t>
  </si>
  <si>
    <t xml:space="preserve">V. </t>
  </si>
  <si>
    <t>Thoâng tin boå sung cho caùc khoaûn muïc trình baøy trong Baûng Caân Ñoái Keá Toaùn</t>
  </si>
  <si>
    <t>Tieàn vaø caùc khoaûn töông ñöông tieàn</t>
  </si>
  <si>
    <t xml:space="preserve">- Tieàn göûi ngaân haøng </t>
  </si>
  <si>
    <t>+ VND</t>
  </si>
  <si>
    <t>+ USD</t>
  </si>
  <si>
    <t>+ ERO</t>
  </si>
  <si>
    <t xml:space="preserve">Coäng </t>
  </si>
  <si>
    <t>Caùc khoaûn phaûi thu khaùc vaø taøi saûn ngaén haïn khaùc</t>
  </si>
  <si>
    <t xml:space="preserve">+ Laõi goùp voán </t>
  </si>
  <si>
    <t>* Thueá TNCN - CNV</t>
  </si>
  <si>
    <t>* Thueá xuaát, nhaäp khaåu</t>
  </si>
  <si>
    <t>+ Phaûi thu khaùc</t>
  </si>
  <si>
    <t>- Taøi saûn ngaén haïn khaùc</t>
  </si>
  <si>
    <t>Taïm öùng CNV</t>
  </si>
  <si>
    <t>Kyù quyõ, kyù cöôïc ngaén haïn</t>
  </si>
  <si>
    <t xml:space="preserve">+ Kyù quyõ taïi Vietcombank KCN Bieân Hoøa </t>
  </si>
  <si>
    <t>+ Kyù quyõ taïi Vietinbank KCN Bieân Hoøa</t>
  </si>
  <si>
    <t>+ Baûo laõnh tieàn maët</t>
  </si>
  <si>
    <t>+ Kyù quy taïi Coâng ty caáp nöôùc Thuû Ñöùc</t>
  </si>
  <si>
    <t>+ Kyù quyõ khaùc</t>
  </si>
  <si>
    <t xml:space="preserve">Haøng toàn kho </t>
  </si>
  <si>
    <t xml:space="preserve">- Nguyeân lieäu, vaät lieäu </t>
  </si>
  <si>
    <t xml:space="preserve">- Coâng cuï, duïng cuï </t>
  </si>
  <si>
    <t xml:space="preserve">- Chi phí saûn xuaát kinh doanh dôû dang </t>
  </si>
  <si>
    <t xml:space="preserve">- Thaønh phaåm </t>
  </si>
  <si>
    <t>- Haøng hoùa</t>
  </si>
  <si>
    <t>Coäng giaù goác haøng toàn kho</t>
  </si>
  <si>
    <t>(*) Chi phí saûn xuaát kinh doanh dôû dang:</t>
  </si>
  <si>
    <t>- Coâng trình xaây döïng</t>
  </si>
  <si>
    <t>- Saûn phaåm PVC</t>
  </si>
  <si>
    <t>- Saûn phaåm dieâm</t>
  </si>
  <si>
    <t>- Saûn phaåm phuï kieän</t>
  </si>
  <si>
    <t>- Saûn phaåm tuùi xoáp</t>
  </si>
  <si>
    <t>- Saûn phaåm HDPE</t>
  </si>
  <si>
    <t>- Saûn phaåm gia coâng</t>
  </si>
  <si>
    <t>Caùc khoaûn thueá phaûi thu</t>
  </si>
  <si>
    <t>- Thueá TNCN noäp thöa</t>
  </si>
  <si>
    <t xml:space="preserve">Taêng, giaûm taøi saûn coá ñònh höõu hình  </t>
  </si>
  <si>
    <t xml:space="preserve">Khoaûn muïc </t>
  </si>
  <si>
    <t>Nhaø xöôûng, vaät kieán truùc</t>
  </si>
  <si>
    <t>Maùy moùc thieát bò</t>
  </si>
  <si>
    <t>Phöông tieän vaän taûi</t>
  </si>
  <si>
    <t>Thieát bò quaûn lyù</t>
  </si>
  <si>
    <t>Toång Coäng</t>
  </si>
  <si>
    <t xml:space="preserve">Nguyeân giaù TSCÑ höõu hình </t>
  </si>
  <si>
    <t>Soá dö ñaàu naêm</t>
  </si>
  <si>
    <t>- Ñaàu tö XDCB hoaøn thaønh</t>
  </si>
  <si>
    <t>- Mua trong naêm</t>
  </si>
  <si>
    <t>- Thanh lyù</t>
  </si>
  <si>
    <t>Soá dö cuoái naêm</t>
  </si>
  <si>
    <t>Giaù trò hao moøn luõy keá</t>
  </si>
  <si>
    <t>- Khaáu hao trong naêm</t>
  </si>
  <si>
    <t>Giaù trò coøn laïi cuûa TSCÑ höõu hình</t>
  </si>
  <si>
    <t>Taïi ngaøy ñaàu naêm</t>
  </si>
  <si>
    <t>Taïi ngaøy cuoái naêm</t>
  </si>
  <si>
    <t xml:space="preserve">* Giaù trò coøn laïi cuoái naêm cuûa TSCÑ höõu hình ñaõ duøng ñeå theá chaáp, caàm coá caùc khoaûn vay laø:  </t>
  </si>
  <si>
    <t xml:space="preserve">* Nguyeân giaù TSCÑ cuoái kyø ñaõ khaáu hao heát nhöng vaãn coøn söû duïng:  </t>
  </si>
  <si>
    <t>Taêng, giaûm taøi saûn coá ñònh thueâ taøi chính</t>
  </si>
  <si>
    <t xml:space="preserve"> Tăng, giảm các khoản phải trả
(Không kể lãi vay phải trả, thuế thu nhập doanh nghiệp phải nộp)</t>
  </si>
  <si>
    <t>- Mua trong naêm (*)</t>
  </si>
  <si>
    <t>Chi phí xaây döïng cô baûn dôû dang</t>
  </si>
  <si>
    <t>Coäng</t>
  </si>
  <si>
    <t>12.</t>
  </si>
  <si>
    <t>Taêng giaûm baát ñoäng saûn ñaàu tö</t>
  </si>
  <si>
    <t>Soá ñaàu naêm</t>
  </si>
  <si>
    <t>Taêng trong naêm</t>
  </si>
  <si>
    <t>Giaûm trong           naêm</t>
  </si>
  <si>
    <t>Soá cuoái naêm</t>
  </si>
  <si>
    <t xml:space="preserve"> Nguyeân giaù baát ñoäng saûn ñaàu tö</t>
  </si>
  <si>
    <t>- Quyeàn söû duïng ñaát (*)</t>
  </si>
  <si>
    <t xml:space="preserve"> Giaù trò hao moøn luõy keá</t>
  </si>
  <si>
    <t>- Quyeàn söû duïng ñaát</t>
  </si>
  <si>
    <t xml:space="preserve"> Giaù trò coøn laïi cuûa baát ñoäng saûn ñaàu tö</t>
  </si>
  <si>
    <t>* Giaù trò quyeàn söû duïng ñaát ñaàu tö taïi Quaän 2 - Tp.Hoà Chí Minh.</t>
  </si>
  <si>
    <t>Ñaàu tö taøi chính daøi haïn</t>
  </si>
  <si>
    <t>- Ñaàu tö vaøo Coâng ty con (*)</t>
  </si>
  <si>
    <t>Coâng Ty Coå Phaàn Nhöïa Ñoàng Nai Mieàn Trung - tæ leä voán goùp 84%</t>
  </si>
  <si>
    <t>14.</t>
  </si>
  <si>
    <t>Chi phí traû tröôùc daøi haïn</t>
  </si>
  <si>
    <t xml:space="preserve">- Truïc vít </t>
  </si>
  <si>
    <t>15.</t>
  </si>
  <si>
    <t>Vay vaø nôï ngaén haïn</t>
  </si>
  <si>
    <t>- Vay ngaén haïn</t>
  </si>
  <si>
    <t xml:space="preserve">+ Ngaân haøng Coâng Thöông Vieät Nam - CN. KCN. Bieân Hoøa </t>
  </si>
  <si>
    <t>+ Ngaân haøng Vieät Nam Thöông Tín - CN Tp.HCM</t>
  </si>
  <si>
    <t>+ Ngaân haøng ANZ -  Tp. Hoà Chí Minh</t>
  </si>
  <si>
    <t xml:space="preserve">+ Ngaân haøng Ngoaïi Thöông Vieät Nam - CN. Bieân Hoøa </t>
  </si>
  <si>
    <t>+ Caùn boä coâng nhaân vieân (laõi suaát 1%/thaùng)</t>
  </si>
  <si>
    <t>- Nôï daøi haïn ñeán haïn traû</t>
  </si>
  <si>
    <t>+ Coâng ty TNHH Taøi chính Chailease</t>
  </si>
  <si>
    <t>+ Ngaân haøng TMCP Kyõ Thöông Vieät Nam - CN. Taân Bình - TP.HCM</t>
  </si>
  <si>
    <t>16.</t>
  </si>
  <si>
    <t>Thueá vaø caùc khoaûn phaûi noäp Nhaø nöôùc</t>
  </si>
  <si>
    <t>- Thueá GTGT haøng nhaäp khaåu</t>
  </si>
  <si>
    <t>17.</t>
  </si>
  <si>
    <t>Chi phí phaûi traû</t>
  </si>
  <si>
    <t>18.</t>
  </si>
  <si>
    <t>Caùc khoaûn phaûi traû, phaûi noäp ngaén haïn khaùc</t>
  </si>
  <si>
    <t>- CBCNV Coâng ty Nhöïa Ñoàng Nai</t>
  </si>
  <si>
    <t>- Phaûi traû HÑQT vaø BKS</t>
  </si>
  <si>
    <t>- Tieàn thi haønh aùn</t>
  </si>
  <si>
    <t>- Traû tieàn coå phieáu</t>
  </si>
  <si>
    <t>- Phaûi traû khaùc</t>
  </si>
  <si>
    <t>20. Vay vaø nôï daøi haïn</t>
  </si>
  <si>
    <t>- Vay daøi haïn</t>
  </si>
  <si>
    <t xml:space="preserve">+ Ngaân haøng Ngoaïi Thöông Vieät Nam - CN. Bieân Hoaø </t>
  </si>
  <si>
    <t>+ Ngaân haøng Coâng Thöông Vieät Nam - CN. KCN Bieân Hoaø:</t>
  </si>
  <si>
    <t>- Haïn möùc tín duïng:</t>
  </si>
  <si>
    <t>- Thôøi haïn cho vay</t>
  </si>
  <si>
    <t>60 thaùng keå töø ngaøy beân vay ruùt khoaûn voán ñaàu tieân</t>
  </si>
  <si>
    <t>- Phöông thöùc cho vay</t>
  </si>
  <si>
    <t>cho vay theo döï aùn ñaàu tö</t>
  </si>
  <si>
    <t>- Muïc ñích söû duïng tieàn vay:</t>
  </si>
  <si>
    <t>thanh toaùn tieàn nhaäp khaåu maùy moùc thieát bò, xaây döïng nhaø xöôûng saûn xuaát tuùi xoáp PE</t>
  </si>
  <si>
    <t>- Laõi suaát cho vay:</t>
  </si>
  <si>
    <t>01/01/2012</t>
  </si>
  <si>
    <t>aùp duïng laõi suaát thaû noåi baèng laõi suaát tieát kieäm 12 thaùng VNÑ traû sau coäng vôùi bieân ñoä laõi suaát 4.5%/1 naêm</t>
  </si>
  <si>
    <t>+ Coâng ty Taøi Chính Chailease: ngaøy baét ñaàu nhaän nôï</t>
  </si>
  <si>
    <t>01/10/2008</t>
  </si>
  <si>
    <t>Giaù mua taøi saûn</t>
  </si>
  <si>
    <t>Giaù trò thueâ</t>
  </si>
  <si>
    <t>Kyù cöôïc ñaûm baûo</t>
  </si>
  <si>
    <t>Tieàn thueâ haøng thaùng</t>
  </si>
  <si>
    <t>theo lòch thanh toaùn tieàn thueâ</t>
  </si>
  <si>
    <t>Phöông thöùc thanh toaùn</t>
  </si>
  <si>
    <t>traû sau haøng thaùng</t>
  </si>
  <si>
    <t xml:space="preserve">Ngaøy thanh toaùn tieàn thueâ </t>
  </si>
  <si>
    <t>20 haøng thaùng</t>
  </si>
  <si>
    <t>Ngaøy baét ñaàu thueâ</t>
  </si>
  <si>
    <t>22/02/2009</t>
  </si>
  <si>
    <t>Ngaøy heát haïn</t>
  </si>
  <si>
    <t>20/01/2012</t>
  </si>
  <si>
    <t>Laõi suaát thueâ</t>
  </si>
  <si>
    <t>8.7%/ 1 naêm (hằng quyù seõ thay ñoåi theo laõi suaát thò tröôøng)</t>
  </si>
  <si>
    <t>36 thaùng keå töø ngaøy beân vay ruùt khoaûn voán ñaàu tieân</t>
  </si>
  <si>
    <t>- Thôøi gian aân haïn</t>
  </si>
  <si>
    <t>6 thaùng</t>
  </si>
  <si>
    <t xml:space="preserve">thanh toaùn tieàn nhaäp khaåu maùy moùc thieát bò </t>
  </si>
  <si>
    <t>theo laõi suaát coâng boá taïi thôøi ñieåm nhaän nôï (3 thaùng thay ñoåi 1 laàn)</t>
  </si>
  <si>
    <t>- Laõi suaát nôï quaù haïn</t>
  </si>
  <si>
    <t>1,5 lần laõi suaát cho vay</t>
  </si>
  <si>
    <t>- Ngaøy traû laõi</t>
  </si>
  <si>
    <t>26 haøng thaùng</t>
  </si>
  <si>
    <t>- Laõi cho vay</t>
  </si>
  <si>
    <t>tính laõi vaø thu laõi haøng thaùng</t>
  </si>
  <si>
    <t>- Caùch thöùc tính laõi</t>
  </si>
  <si>
    <t>tính laõi treân dö nôï goác</t>
  </si>
  <si>
    <t>22.</t>
  </si>
  <si>
    <t>b-</t>
  </si>
  <si>
    <t xml:space="preserve">Chi tieát voán ñaàu tö cuûa chuû sôûõ höõu </t>
  </si>
  <si>
    <t xml:space="preserve">Voán goùp cuûa caùc coå ñoâng </t>
  </si>
  <si>
    <t>c-</t>
  </si>
  <si>
    <t>Caùc giao dòch veà voán vôùi caùc chuû sôû höõu vaø phaân phoái coå töùc, chia lôïi nhuaän</t>
  </si>
  <si>
    <t xml:space="preserve">- Voán ñaàu tö cuûa chuû sôû höõu </t>
  </si>
  <si>
    <t>+ Voán goùp ñaàu naêm</t>
  </si>
  <si>
    <t>+ Voán goùp taêng trong naêm</t>
  </si>
  <si>
    <t>+ Voán goùp cuoái naêm</t>
  </si>
  <si>
    <t>- Coå töùc ñaõ chia</t>
  </si>
  <si>
    <t>d-</t>
  </si>
  <si>
    <t>Coå töùc:</t>
  </si>
  <si>
    <t>Coå töùc ñaõ coâng boá sau ngaøy keát thuùc kyø keá toaùn naêm:</t>
  </si>
  <si>
    <t>- Coå töùc ñaõ coâng boá treân coå phieáu phoå thoâng</t>
  </si>
  <si>
    <t xml:space="preserve">ñ- </t>
  </si>
  <si>
    <t>Coå phieáu:</t>
  </si>
  <si>
    <t>+ Coå phieáu phoå thoâng</t>
  </si>
  <si>
    <t>- Soá löôïng coå phieáu ñöôïc mua laïi</t>
  </si>
  <si>
    <t>*Meänh giaù coå phieáu ñang löu haønh:</t>
  </si>
  <si>
    <t>e-</t>
  </si>
  <si>
    <t>Caùc quyõ cuûa doanh nghieäp:</t>
  </si>
  <si>
    <r>
      <t xml:space="preserve">* </t>
    </r>
    <r>
      <rPr>
        <sz val="10"/>
        <rFont val="VNI-Times"/>
        <family val="0"/>
      </rPr>
      <t>Muïc ñích trích laäp caùc quyõ:</t>
    </r>
  </si>
  <si>
    <t xml:space="preserve">- Quyõ ñaàu tö phaùt trieån: Ñaàu tö maùy moùc trang thieát bò, boå sung voán cho coâng ty khi gaëp khoù khaên trong huy ñoâng voán vaø caàn ñoåi môùi maùy moùc thieát bò. </t>
  </si>
  <si>
    <t>- Quyõ döï phoøng taøi chính ñöôïc duøng ñeå: Buø ñaép nhöõng toån thaát, thieät haïi veà taøi saûn, coâng nôï khoâng thu hoài ñöôïc xaûy ra trong quaù trình kinh doanh vaø nhöõng khoaûn loã do hoaït ñoäng lieân doanh theo Quyeát ñònh cuûa Hoäi ñoàng quaûn trò.</t>
  </si>
  <si>
    <t>VI.</t>
  </si>
  <si>
    <t>Thoâng tin boå sung cho caùc khoaûn muïc trình baøy trong Baùo Caùo Keát Quaû Hoaït Ñoäng Kinh Doanh</t>
  </si>
  <si>
    <t xml:space="preserve">25. </t>
  </si>
  <si>
    <t>Toång doanh thu baùn haøng vaø cung caáp dòch vuï (maõ soá 01)</t>
  </si>
  <si>
    <t>- Doanh thu hôïp ñoàng xaây döïng</t>
  </si>
  <si>
    <t>- Doanh thu cung caáp dòch vuï</t>
  </si>
  <si>
    <t xml:space="preserve">26. </t>
  </si>
  <si>
    <t>Caùc khoaûn giaûm tröø doanh thu</t>
  </si>
  <si>
    <t>- Haøng baùn bò traû laïi, chiết khấu thương mại</t>
  </si>
  <si>
    <t xml:space="preserve">27. </t>
  </si>
  <si>
    <t xml:space="preserve">Doanh thu thuaàn veà baùn haøng vaø cung caáp dòch vu </t>
  </si>
  <si>
    <t xml:space="preserve">28. </t>
  </si>
  <si>
    <t xml:space="preserve">Giaù voán haøng baùn </t>
  </si>
  <si>
    <t>- Giaù voán xaây döïng</t>
  </si>
  <si>
    <t>- Giaù voán dòch vuï cung caáp</t>
  </si>
  <si>
    <t>29.</t>
  </si>
  <si>
    <t xml:space="preserve">Doanh thu hoaït ñoäng taøi chính </t>
  </si>
  <si>
    <t>- Coå töùc, lôïi nhuaän ñöôïc chia</t>
  </si>
  <si>
    <t>-  Laõi cheânh leäch tyû giaù</t>
  </si>
  <si>
    <t>Đồng Nai, ngày 10 tháng 08 năm 2012</t>
  </si>
  <si>
    <t>- Laõi cheânh leäch tyû giaù chöa thöïc hieän</t>
  </si>
  <si>
    <t>30.</t>
  </si>
  <si>
    <t xml:space="preserve">Chi phí taøi chính </t>
  </si>
  <si>
    <t>- Loã cheânh leäch tyû giaù</t>
  </si>
  <si>
    <t>- Loã cheânh leäch tyû giaù chöa thöïc hieän</t>
  </si>
  <si>
    <t>- Chi phí khaùc</t>
  </si>
  <si>
    <t>31.</t>
  </si>
  <si>
    <t>Chi phí thueá TNDN hieän haønh</t>
  </si>
  <si>
    <t>Lôïi nhuaän keá toaùn tröôùc thueá</t>
  </si>
  <si>
    <t>Caùc khoaûn ñieàu chænh taêng giaûm ñeå tính thueá</t>
  </si>
  <si>
    <t xml:space="preserve">Toång thu nhaäp chòu thueá </t>
  </si>
  <si>
    <t>-  Toång chi phí thueá TNDN phaûi noäp</t>
  </si>
  <si>
    <t>+ Chi phí thueá TNDN tính theo thueá suaát 25%</t>
  </si>
  <si>
    <t>+ Chi phí thueá TNDN ñöôïc mieãn giaûm (50%)</t>
  </si>
  <si>
    <t xml:space="preserve">Lôïi nhuaän sau thueá TNDN </t>
  </si>
  <si>
    <t>32.</t>
  </si>
  <si>
    <t>Laõi cô baûn treân coå phieáu</t>
  </si>
  <si>
    <t>Lôïi nhuaän keá toaùn sau thueá TNDN</t>
  </si>
  <si>
    <t>Lôïi nhuaän phaân boå cho coå ñoâng sôû höõu coå phieáu phoå thoâng</t>
  </si>
  <si>
    <t>Coå phieáu phoå thoâng ñang löu haønh bình quaân trong naêm</t>
  </si>
  <si>
    <t xml:space="preserve">33. </t>
  </si>
  <si>
    <t>Chi phí saûn xuaát kinh doanh theo yeáu toá</t>
  </si>
  <si>
    <t>- Chi phí nguyeân lieäu, vaät lieäu</t>
  </si>
  <si>
    <t>- Chi phí nhaân coâng</t>
  </si>
  <si>
    <t>- Chi phí khaáu hao</t>
  </si>
  <si>
    <t xml:space="preserve">- Chi phí dòch vuï mua ngoaøi, Chi phí khaùc baèng tieàn </t>
  </si>
  <si>
    <t>VIII.</t>
  </si>
  <si>
    <t>Nhöõng thoâng tin khaùc</t>
  </si>
  <si>
    <t>Thoâng tin veà caùc beân lieân quan:</t>
  </si>
  <si>
    <t>3.1.</t>
  </si>
  <si>
    <t>Giao dòch vôùi caùc thaønh vieân quaûn lyù chuû choát vaø caùc caù nhaân coù lieân quan:</t>
  </si>
  <si>
    <t>Thu nhaäp cuûa caùc thaønh vieân HÑQT vaø Toång Giaùm Ñoác nhö sau:</t>
  </si>
  <si>
    <t>Tieàn löông</t>
  </si>
  <si>
    <t>Baûo hieåm xaõ hoäi, baûo hieåm y teá</t>
  </si>
  <si>
    <t>Tieàn thöôûng</t>
  </si>
  <si>
    <t>Thoâng tin veà caùc beân lieân quan (tieáp theo):</t>
  </si>
  <si>
    <t>3.2.</t>
  </si>
  <si>
    <t>Trong naêm, Coâng ty coù caùc giao dòch vaø soá dö vôùi Coâng Ty Coå Phaàn Nhöïa Ñoàng Nai Mieàn Trung (Coâng Ty con) nhö sau:</t>
  </si>
  <si>
    <t>Noäi dung giao dòch</t>
  </si>
  <si>
    <t>Cung caáp haøng hoùa, dòch vuï</t>
  </si>
  <si>
    <t xml:space="preserve">Giaù voán haøng hoùa, dòch vuï </t>
  </si>
  <si>
    <t>Thu tieàn baùn haøng, cung caáp dòch vuï</t>
  </si>
  <si>
    <t>Chuyeån nôï phaûi thu thaønh ñaàu tö goùp voán</t>
  </si>
  <si>
    <t xml:space="preserve">Ñieàu chuyeån TSCÑ thaønh ñaàu tö goùp voán </t>
  </si>
  <si>
    <t>Tieàn baùn haøng phaûi thu</t>
  </si>
  <si>
    <t>Voán chuû sôû höõu</t>
  </si>
  <si>
    <t>a-</t>
  </si>
  <si>
    <t xml:space="preserve">Baûng ñoái chieáu bieán ñoäng voán chuû sôû höõu </t>
  </si>
  <si>
    <t>Khoaûn muïc</t>
  </si>
  <si>
    <t>Voán goùp</t>
  </si>
  <si>
    <t>Thaëng dö voán coå phaàn</t>
  </si>
  <si>
    <t xml:space="preserve">Coå phieáu quyõ </t>
  </si>
  <si>
    <t>Quyõ ñaàu tö phaùt trieån</t>
  </si>
  <si>
    <t>Quyõ döï phoøng taøi chính</t>
  </si>
  <si>
    <t>Lôïi nhuaän sau thueá chöa phaân phoái</t>
  </si>
  <si>
    <t>Chi thù lao HĐQT và BKS</t>
  </si>
  <si>
    <t>- Taêng voán trong naêm</t>
  </si>
  <si>
    <t>- Mua laïi coå phieáu quyõ</t>
  </si>
  <si>
    <t xml:space="preserve">       NGƯỜI LẬP BIỂU                                       KẾ TOÁN TRƯỞNG                                         TỔNG GIÁM ĐỐC</t>
  </si>
  <si>
    <t xml:space="preserve"> TRƯƠNG NGUYÊN BẢO                                                    NGUYỄN THỊ HUYỀN                                            TRẦN HỮU CHUYỀN</t>
  </si>
  <si>
    <t>NGƯỜI LẬP BIỂU                                                             KẾ TOÁN TRƯỞNG                                               TỔNG GIÁM ĐỐC</t>
  </si>
  <si>
    <t>- Mua trong năm</t>
  </si>
  <si>
    <t>- Thue khác</t>
  </si>
  <si>
    <t xml:space="preserve">     NGƯỜI LẬP BIỂU                                   KẾ TOÁN TRƯỞNG                          TỔNG GIÁM ĐỐC</t>
  </si>
  <si>
    <t>Nguyeân taéc ghi nhaän caùc khoaûn ñaàu tö vaøo coâng ty con (tieáp theo )</t>
  </si>
  <si>
    <t>'- Khoaûn vay ñöôïc ñaûm baûo baèng</t>
  </si>
  <si>
    <t xml:space="preserve">                            maùy moùc thieát bò hình thaønh töø voán vay</t>
  </si>
  <si>
    <t>a-   Bảng đối chiếu biến động của Vốn chủ sở hữu (xem trang số 28)</t>
  </si>
  <si>
    <t>Voán chuû sôû höõu:</t>
  </si>
  <si>
    <t>Phaùt sinh 2011</t>
  </si>
  <si>
    <t>Soá dö 30/06/2011</t>
  </si>
  <si>
    <t xml:space="preserve"> </t>
  </si>
  <si>
    <t xml:space="preserve">  TRƯƠNG NGUYÊN BẢO                                 NGUYỄN THỊ HUYỀN                             TRẦN HỮU CHUYỀN</t>
  </si>
  <si>
    <t xml:space="preserve">     NGƯỜI LẬP BIỂU                                            KẾ TOÁN TRƯỞNG                                TỔNG GIÁM ĐỐC</t>
  </si>
  <si>
    <t xml:space="preserve">  TRƯƠNG NGUYÊN BẢO                               NGUYỄN THỊ HUYỀN                                    TRẦN HỮU CHUYỀN</t>
  </si>
  <si>
    <t xml:space="preserve">  TRƯƠNG NGUYÊN BẢO                         NGUYỄN THỊ HUYỀN                      TRẦN HỮU CHUYỀN</t>
  </si>
  <si>
    <t>V.5</t>
  </si>
  <si>
    <t>VI.25</t>
  </si>
  <si>
    <t>VI.26</t>
  </si>
  <si>
    <t>VI.27</t>
  </si>
  <si>
    <t>VI.28</t>
  </si>
  <si>
    <t>VI.29</t>
  </si>
  <si>
    <t>VI.30</t>
  </si>
  <si>
    <t>VI.31</t>
  </si>
  <si>
    <t>VI.32</t>
  </si>
  <si>
    <t>Chi phí thuế TNDN được miễn giảm</t>
  </si>
  <si>
    <t>14. Tổng lợi nhuận kế toán trước thuế(50=30+40)</t>
  </si>
  <si>
    <t>15. Chi phí thuế TNDN hiện hành</t>
  </si>
  <si>
    <t>16. Chi phí thuế TNDN hoãn lại</t>
  </si>
  <si>
    <t>17. Lợi nhuận sau thuế thu nhập doanh nghiệp(60=50-51-52)</t>
  </si>
  <si>
    <t>17.1 Lợi nhuận sau thuế của cổ đông thiểu số</t>
  </si>
  <si>
    <t>17.2 Lợi nhuận sau thuế của cổ đông công ty mẹ</t>
  </si>
  <si>
    <t>18. Lãi cơ bản trên cổ phiếu(*)</t>
  </si>
  <si>
    <t>Kinh phí công đoàn</t>
  </si>
  <si>
    <t>Bảo hiểm xã hội</t>
  </si>
  <si>
    <t>+</t>
  </si>
  <si>
    <t>- Taøi saûn thöøa chôø giaûi quyeát</t>
  </si>
  <si>
    <t>- Haøng göûi baùn</t>
  </si>
  <si>
    <t>- Phaûi traû tieàn nöôùc ; tiền điện</t>
  </si>
  <si>
    <t>-, BHYT+BHTN</t>
  </si>
  <si>
    <t xml:space="preserve">DN - BÁO CÁO KẾT QUẢ KINH DOANH </t>
  </si>
  <si>
    <t>31/12/2011</t>
  </si>
  <si>
    <t>- Chi phí  phaûi traû</t>
  </si>
  <si>
    <t>+ Coâng ty Taøi Chính QT-VN</t>
  </si>
  <si>
    <t>Thieát bò maùy moùc ñang laép ñaët</t>
  </si>
  <si>
    <t>Trích quỹ khen thưởng phúc lợi</t>
  </si>
  <si>
    <t xml:space="preserve"> ( THANH LÝ VÀO THÁNG 8 NÊN KO GHI NHẬN )</t>
  </si>
  <si>
    <t>+ Kyù quyõ taïi ACB</t>
  </si>
  <si>
    <t xml:space="preserve"> Taøi saûn thieáu chôø xöû lyù</t>
  </si>
  <si>
    <t>+ Coâng ty Taøi Chính Chailease</t>
  </si>
  <si>
    <t>Trả cổ tức đợt 1 năm 2011</t>
  </si>
  <si>
    <t>Soá dö cuoái naêm 2011. Soá dö ñaàu naêm 2012</t>
  </si>
  <si>
    <t>Trả cổ tức đợt 1 năm 2011 ( CBCNV )</t>
  </si>
  <si>
    <t>30/06/2012</t>
  </si>
  <si>
    <t>+ Kyù quyõ taïi HSBC</t>
  </si>
  <si>
    <t>Döï aùn Nhaø maùy Nhöïa Goã</t>
  </si>
  <si>
    <t>+ Ngaân haøng HSBC - CN. Haø Noäi</t>
  </si>
  <si>
    <t>Q II 2012</t>
  </si>
  <si>
    <t>- Thueá xuaát nhaäp khaåu</t>
  </si>
  <si>
    <t xml:space="preserve">          Quý II  năm tài chính 2012</t>
  </si>
  <si>
    <t xml:space="preserve">  Quý II năm tài chính 2012</t>
  </si>
  <si>
    <t>Q II. 2012</t>
  </si>
  <si>
    <t>Q II. 2011</t>
  </si>
  <si>
    <t>Quyù II naêm 2012</t>
  </si>
  <si>
    <t>Q II 2011</t>
  </si>
  <si>
    <t xml:space="preserve">                                                                       Quý II năm 2012</t>
  </si>
  <si>
    <t xml:space="preserve">        Quý II năm tài chính 2012</t>
  </si>
  <si>
    <t>Quý II năm 2012</t>
  </si>
  <si>
    <t>1. Doanh thu bán hàng và cung cấp dịch vụ</t>
  </si>
  <si>
    <t>- Giảm do baùn taøi saûn</t>
  </si>
  <si>
    <t>DN - BẢNG CÂN ĐỐI KẾ TOÁN</t>
  </si>
  <si>
    <t>Chỉ tiêu</t>
  </si>
  <si>
    <t>Mã chỉ tiêu</t>
  </si>
  <si>
    <t>Thuyết minh</t>
  </si>
  <si>
    <t>TÀI SẢN</t>
  </si>
  <si>
    <t>A- TÀI SẢN NGẮN HẠN</t>
  </si>
  <si>
    <t>100</t>
  </si>
  <si>
    <t>I. Tiền và các khoản tương đương tiền</t>
  </si>
  <si>
    <t>110</t>
  </si>
  <si>
    <t>1. Tiền</t>
  </si>
  <si>
    <t>111</t>
  </si>
  <si>
    <t>2. Các khoản tương đương tiền</t>
  </si>
  <si>
    <t>112</t>
  </si>
  <si>
    <t>II. Các khoản đầu tư tài chính ngắn hạn</t>
  </si>
  <si>
    <t>120</t>
  </si>
  <si>
    <t>1. Đầu tư ngắn hạn</t>
  </si>
  <si>
    <t>121</t>
  </si>
  <si>
    <t>2. Dự phòng giảm giá đầu tư ngắn hạn</t>
  </si>
  <si>
    <t>129</t>
  </si>
  <si>
    <t>III. Các khoản phải thu ngắn hạn</t>
  </si>
  <si>
    <t>130</t>
  </si>
  <si>
    <t>1. Phải thu khách hàng</t>
  </si>
  <si>
    <t>131</t>
  </si>
  <si>
    <t>2. Trả trước cho người bán</t>
  </si>
  <si>
    <t>132</t>
  </si>
  <si>
    <t>3. Phải thu nội bộ ngắn hạn</t>
  </si>
  <si>
    <t>133</t>
  </si>
  <si>
    <t>4. Phải thu theo tiến độ kế hoạch hợp đồng xây dựng</t>
  </si>
  <si>
    <t>134</t>
  </si>
  <si>
    <t>5. Các khoản phải thu khác</t>
  </si>
  <si>
    <t>135</t>
  </si>
  <si>
    <t>6. Dự phòng phải thu ngắn hạn khó đòi</t>
  </si>
  <si>
    <t>139</t>
  </si>
  <si>
    <t>IV. Hàng tồn kho</t>
  </si>
  <si>
    <t>140</t>
  </si>
  <si>
    <t>1. Hàng tồn kho</t>
  </si>
  <si>
    <t>141</t>
  </si>
  <si>
    <t>2. Dự phòng giảm giá hàng tồn kho</t>
  </si>
  <si>
    <t>149</t>
  </si>
  <si>
    <t>V.Tài sản ngắn hạn khác</t>
  </si>
  <si>
    <t>150</t>
  </si>
  <si>
    <t>1. Chi phí trả trước ngắn hạn</t>
  </si>
  <si>
    <t>151</t>
  </si>
  <si>
    <t>2. Thuế GTGT được khấu trừ</t>
  </si>
  <si>
    <t>152</t>
  </si>
  <si>
    <t>3. Thuế và các khoản khác phải thu Nhà nước</t>
  </si>
  <si>
    <t>154</t>
  </si>
  <si>
    <t>4. Tài sản ngắn hạn khác</t>
  </si>
  <si>
    <t>158</t>
  </si>
  <si>
    <t xml:space="preserve">B. TÀI SẢN DÀI HẠN </t>
  </si>
  <si>
    <t>200</t>
  </si>
  <si>
    <t>I. Các khoản phải thu dài hạn</t>
  </si>
  <si>
    <t>210</t>
  </si>
  <si>
    <t>1. Phải thu dài hạn của khách hàng</t>
  </si>
  <si>
    <t>211</t>
  </si>
  <si>
    <t>2. Vốn kinh doanh ở đơn vị trực thuộc</t>
  </si>
  <si>
    <t>212</t>
  </si>
  <si>
    <t>3. Phải thu dài hạn nội bộ</t>
  </si>
  <si>
    <t>213</t>
  </si>
  <si>
    <t>4. Phải thu dài hạn khác</t>
  </si>
  <si>
    <t>218</t>
  </si>
  <si>
    <t>5. Dự phòng các khoản phải thu dài hạn khó đòi</t>
  </si>
  <si>
    <t>219</t>
  </si>
  <si>
    <t>II.Tài sản cố định</t>
  </si>
  <si>
    <t>220</t>
  </si>
  <si>
    <t>1. Tài sản cố định hữu hình</t>
  </si>
  <si>
    <t>221</t>
  </si>
  <si>
    <t xml:space="preserve">    - Nguyên giá</t>
  </si>
  <si>
    <t>222</t>
  </si>
  <si>
    <t xml:space="preserve">    - Giá trị hao mòn lũy kế</t>
  </si>
  <si>
    <t>223</t>
  </si>
  <si>
    <t>2. Tài sản cố định thuê tài chính</t>
  </si>
  <si>
    <t>224</t>
  </si>
  <si>
    <t>225</t>
  </si>
  <si>
    <t>226</t>
  </si>
  <si>
    <t>3. Tài sản cố định vô hình</t>
  </si>
  <si>
    <t>227</t>
  </si>
  <si>
    <t>228</t>
  </si>
  <si>
    <t>229</t>
  </si>
  <si>
    <t>4. Chi phí xây dựng cơ bản dở dang</t>
  </si>
  <si>
    <t>230</t>
  </si>
  <si>
    <t>III. Bất động sản đầu tư</t>
  </si>
  <si>
    <t>240</t>
  </si>
  <si>
    <t>241</t>
  </si>
  <si>
    <t>242</t>
  </si>
  <si>
    <t>IV. Các khoản đầu tư tài chính dài hạn</t>
  </si>
  <si>
    <t>250</t>
  </si>
  <si>
    <t>1. Đầu tư vào công ty con</t>
  </si>
  <si>
    <t>251</t>
  </si>
  <si>
    <t>2. Đầu tư vào công ty liên kết, liên doanh</t>
  </si>
  <si>
    <t>252</t>
  </si>
  <si>
    <t>3. Đầu tư dài hạn khác</t>
  </si>
  <si>
    <t>258</t>
  </si>
  <si>
    <t>4. Dự phòng giảm giá đầu tư tài chính dài hạn</t>
  </si>
  <si>
    <t>259</t>
  </si>
  <si>
    <t>V. Tài sản dài hạn khác</t>
  </si>
  <si>
    <t>260</t>
  </si>
  <si>
    <t>1. Chi phí trả trước dài hạn</t>
  </si>
  <si>
    <t>261</t>
  </si>
  <si>
    <t>2. Tài sản thuế thu nhập hoàn lại</t>
  </si>
  <si>
    <t>262</t>
  </si>
  <si>
    <t>3. Tài sản dài hạn khác</t>
  </si>
  <si>
    <t>268</t>
  </si>
  <si>
    <t>VI. Lợi thế thương mại</t>
  </si>
  <si>
    <t>269</t>
  </si>
  <si>
    <t>TỔNG CỘNG TÀI SẢN</t>
  </si>
  <si>
    <t>270</t>
  </si>
  <si>
    <t>NGUỒN VỐN</t>
  </si>
  <si>
    <t>A. NỢ PHẢI TRẢ</t>
  </si>
  <si>
    <t>300</t>
  </si>
  <si>
    <t>I. Nợ ngắn hạn</t>
  </si>
  <si>
    <t>310</t>
  </si>
  <si>
    <t>1. Vay và nợ ngắn hạn</t>
  </si>
  <si>
    <t>311</t>
  </si>
  <si>
    <t>2. Phải trả người bán</t>
  </si>
  <si>
    <t>312</t>
  </si>
  <si>
    <t>3. Người mua trả tiền trước</t>
  </si>
  <si>
    <t>313</t>
  </si>
  <si>
    <t>4. Thuế và các khoản phải nộp nhà nước</t>
  </si>
  <si>
    <t>314</t>
  </si>
  <si>
    <t>5. Phải trả người lao động</t>
  </si>
  <si>
    <t>315</t>
  </si>
  <si>
    <t>6. Chi phí phải trả</t>
  </si>
  <si>
    <t>316</t>
  </si>
  <si>
    <t>7. Phải trả nội bộ</t>
  </si>
  <si>
    <t>317</t>
  </si>
  <si>
    <t>8. Phải trả theo tiến độ kế hoạch hợp đồng xây dựng</t>
  </si>
  <si>
    <t>318</t>
  </si>
  <si>
    <t>9. Các khoản phải trả, phải nộp ngắn hạn khác</t>
  </si>
  <si>
    <t>319</t>
  </si>
  <si>
    <t>10. Dự phòng phải trả ngắn hạn</t>
  </si>
  <si>
    <t>320</t>
  </si>
  <si>
    <t>11. Quỹ khen thưởng phúc lợi</t>
  </si>
  <si>
    <t>323</t>
  </si>
  <si>
    <t>II. Nợ dài hạn</t>
  </si>
  <si>
    <t>330</t>
  </si>
  <si>
    <t>1. Phải trả dài hạn người bán</t>
  </si>
  <si>
    <t>331</t>
  </si>
  <si>
    <t>2. Phải trả dài hạn nội bộ</t>
  </si>
  <si>
    <t>332</t>
  </si>
  <si>
    <t>3. Phải trả dài hạn khác</t>
  </si>
  <si>
    <t>333</t>
  </si>
  <si>
    <t>4. Vay và nợ dài hạn</t>
  </si>
  <si>
    <t>334</t>
  </si>
  <si>
    <t>5. Thuế thu nhập hoãn lại phải trả</t>
  </si>
  <si>
    <t>335</t>
  </si>
  <si>
    <t>6. Dự phòng trợ cấp mất việc làm</t>
  </si>
  <si>
    <t>336</t>
  </si>
  <si>
    <t>7. Dự phòng phải trả dài hạn</t>
  </si>
  <si>
    <t>337</t>
  </si>
  <si>
    <t>8. Doanh thu chưa thực hiện</t>
  </si>
  <si>
    <t>338</t>
  </si>
  <si>
    <t>9. Quỹ phát triển khoa học và công nghệ</t>
  </si>
  <si>
    <t>339</t>
  </si>
  <si>
    <t>B.VỐN CHỦ SỞ HỮU</t>
  </si>
  <si>
    <t>400</t>
  </si>
  <si>
    <t>I. Vốn chủ sở hữu</t>
  </si>
  <si>
    <t>410</t>
  </si>
  <si>
    <t>1. Vốn đầu tư của chủ sở hữu</t>
  </si>
  <si>
    <t>411</t>
  </si>
  <si>
    <t>2. Thặng dư vốn cổ phần</t>
  </si>
  <si>
    <t>412</t>
  </si>
  <si>
    <t>3. Vốn khác của chủ sở hữu</t>
  </si>
  <si>
    <t>413</t>
  </si>
  <si>
    <t>4. Cổ phiếu quỹ</t>
  </si>
  <si>
    <t>414</t>
  </si>
  <si>
    <t>5. Chênh lệch đánh giá lại tài sản</t>
  </si>
  <si>
    <t>415</t>
  </si>
  <si>
    <t>6. Chênh lệch tỷ giá hối đoái</t>
  </si>
  <si>
    <t>416</t>
  </si>
  <si>
    <t>7. Quỹ đầu tư phát triển</t>
  </si>
  <si>
    <t>417</t>
  </si>
  <si>
    <t>8. Quỹ dự phòng tài chính</t>
  </si>
  <si>
    <t>418</t>
  </si>
  <si>
    <t>9. Quỹ khác thuộc vốn chủ sở hữu</t>
  </si>
  <si>
    <t>419</t>
  </si>
  <si>
    <t>10. Lợi nhuận sau thuế chưa phân phối</t>
  </si>
  <si>
    <t>420</t>
  </si>
  <si>
    <t>11. Nguồn vốn đầu tư XDCB</t>
  </si>
  <si>
    <t>421</t>
  </si>
  <si>
    <t>12. Quỹ hỗ trợ sắp xếp doanh nghiệp</t>
  </si>
  <si>
    <t>422</t>
  </si>
  <si>
    <t>II. Nguồn kinh phí và quỹ khác</t>
  </si>
  <si>
    <t>430</t>
  </si>
  <si>
    <t>1. Nguồn kinh phí</t>
  </si>
  <si>
    <t>432</t>
  </si>
  <si>
    <t>2. Nguồn kinh phí đã hình thành TSCĐ</t>
  </si>
  <si>
    <t>433</t>
  </si>
  <si>
    <t>C. LỢI ÍCH CỔ ĐÔNG THIỂU SỐ</t>
  </si>
  <si>
    <t>439</t>
  </si>
  <si>
    <t>TỔNG CỘNG NGUỒN VỐN</t>
  </si>
  <si>
    <t>440</t>
  </si>
  <si>
    <t>CÁC CHỈ TIÊU NGOÀI BẢNG</t>
  </si>
  <si>
    <t>1. Tài sản thuê ngoài</t>
  </si>
  <si>
    <t>01</t>
  </si>
  <si>
    <t>2. Vật tư, hàng hóa nhận giữ hộ, nhận gia công</t>
  </si>
  <si>
    <t>02</t>
  </si>
  <si>
    <t>3. Hàng hóa nhận bán hộ, nhận ký gửi, ký cược</t>
  </si>
  <si>
    <t>03</t>
  </si>
  <si>
    <t>4. Nợ khó đòi đã xử lý</t>
  </si>
  <si>
    <t>04</t>
  </si>
  <si>
    <t>5. Ngoại tệ các loại</t>
  </si>
  <si>
    <t>05</t>
  </si>
  <si>
    <t>6. Dự toán chi sự nghiệp, dự án</t>
  </si>
  <si>
    <t>06</t>
  </si>
  <si>
    <t>Số lũy kế từ đầu năm đến cuối quý này (Năm nay)</t>
  </si>
  <si>
    <t>Số lũy kế từ đầu năm đến cuối quý này (Năm trước)</t>
  </si>
  <si>
    <t>2. Các khoản giảm trừ doanh thu</t>
  </si>
  <si>
    <t>3. Doanh thu thuần về bán hàng và cung cấp dịch vụ (10 = 01 - 02)</t>
  </si>
  <si>
    <t>10</t>
  </si>
  <si>
    <t>4. Giá vốn hàng bán</t>
  </si>
  <si>
    <t>11</t>
  </si>
  <si>
    <t>5. Lợi nhuận gộp về bán hàng và cung cấp dịch vụ(20=10-11)</t>
  </si>
  <si>
    <t>20</t>
  </si>
  <si>
    <t>6. Doanh thu hoạt động tài chính</t>
  </si>
  <si>
    <t>21</t>
  </si>
  <si>
    <t>7. Chi phí tài chính</t>
  </si>
  <si>
    <t>22</t>
  </si>
  <si>
    <t xml:space="preserve">  - Trong đó: Chi phí lãi vay</t>
  </si>
  <si>
    <t>23</t>
  </si>
  <si>
    <t>8. Chi phí bán hàng</t>
  </si>
  <si>
    <t>24</t>
  </si>
  <si>
    <t>9. Chi phí quản lý doanh nghiệp</t>
  </si>
  <si>
    <t>25</t>
  </si>
  <si>
    <t>10. Lợi nhuận thuần từ hoạt động kinh doanh{30=20+(21-22) - (24+25)}</t>
  </si>
  <si>
    <t>30</t>
  </si>
  <si>
    <t>11. Thu nhập khác</t>
  </si>
  <si>
    <t>31</t>
  </si>
  <si>
    <t>12. Chi phí khác</t>
  </si>
  <si>
    <t>32</t>
  </si>
  <si>
    <t>13. Lợi nhuận khác(40=31-32)</t>
  </si>
  <si>
    <t>40</t>
  </si>
  <si>
    <t>50</t>
  </si>
  <si>
    <t>51</t>
  </si>
  <si>
    <t>52</t>
  </si>
  <si>
    <t>60</t>
  </si>
  <si>
    <t>61</t>
  </si>
  <si>
    <t>62</t>
  </si>
  <si>
    <t>70</t>
  </si>
  <si>
    <t>I. Lưu chuyển tiền từ hoạt động kinh doanh</t>
  </si>
  <si>
    <t>Lưu chuyển tiền thuần từ hoạt động kinh doanh</t>
  </si>
  <si>
    <t>II. Lưu chuyển tiền từ hoạt động đầu tư</t>
  </si>
  <si>
    <t>1.Tiền chi để mua sắm, xây dựng TSCĐ và các tài sản dài hạn khác</t>
  </si>
  <si>
    <t>2.Tiền thu từ thanh lý, nhượng bán TSCĐ và các tài sản dài hạn khác</t>
  </si>
  <si>
    <t>3.Tiền chi cho vay, mua các công cụ nợ của đơn vị khác</t>
  </si>
  <si>
    <t>4.Tiền thu hồi cho vay, bán lại các công cụ nợ của đơn vị khác</t>
  </si>
  <si>
    <t>5.Tiền chi đầu tư góp vốn vào đơn vị khác</t>
  </si>
  <si>
    <t>6.Tiền thu hồi đầu tư góp vốn vào đơn vị khác</t>
  </si>
  <si>
    <t>26</t>
  </si>
  <si>
    <t>7.Tiền thu lãi cho vay, cổ tức và lợi nhuận được chia</t>
  </si>
  <si>
    <t>27</t>
  </si>
  <si>
    <t>Lưu chuyển tiền thuần từ hoạt động đầu tư</t>
  </si>
  <si>
    <t>III. Lưu chuyển tiền từ hoạt động tài chính</t>
  </si>
  <si>
    <t>1.Tiền thu từ phát hành cổ phiếu, nhận vốn góp của chủ sở hữu</t>
  </si>
  <si>
    <t>3.Tiền vay ngắn hạn, dài hạn nhận được</t>
  </si>
  <si>
    <t>33</t>
  </si>
  <si>
    <t>4.Tiền chi trả nợ gốc vay</t>
  </si>
  <si>
    <t>34</t>
  </si>
  <si>
    <t>5.Tiền chi trả nợ thuê tài chính</t>
  </si>
  <si>
    <t>35</t>
  </si>
  <si>
    <t>6. Cổ tức, lợi nhuận đã trả cho chủ sở hữu</t>
  </si>
  <si>
    <t>36</t>
  </si>
  <si>
    <t>Lưu chuyển tiền thuần từ hoạt động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</si>
  <si>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</si>
  <si>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</si>
  <si>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</si>
  <si>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</si>
  <si>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t>1. Lợi nhuận trước thuế</t>
  </si>
  <si>
    <t>2. Điều chỉnh cho các khoản</t>
  </si>
  <si>
    <t>- Khấu hao TSCĐ</t>
  </si>
  <si>
    <t>- Các khoản dự phòng</t>
  </si>
  <si>
    <t>- Lãi, lỗ chênh lệch tỷ giá hối đoái chưa thực hiện</t>
  </si>
  <si>
    <t>- Lãi, lỗ từ hoạt động đầu tư</t>
  </si>
  <si>
    <t xml:space="preserve">- Chi phí lãi vay </t>
  </si>
  <si>
    <t>3. Lợi nhuận từ hoạt động kinh doanh trước thay đổi vốn  lưu động</t>
  </si>
  <si>
    <t>08</t>
  </si>
  <si>
    <t>- Tăng, giảm các khoản phải thu</t>
  </si>
  <si>
    <t>09</t>
  </si>
  <si>
    <t>- Tăng, giảm hàng tồn kho</t>
  </si>
  <si>
    <t xml:space="preserve">- Tăng, giảm chi phí trả trước </t>
  </si>
  <si>
    <t>12</t>
  </si>
  <si>
    <t>- Tiền lãi vay đã trả</t>
  </si>
  <si>
    <t>13</t>
  </si>
  <si>
    <t>- Thuế thu nhập doanh nghiệp đã nộp</t>
  </si>
  <si>
    <t>14</t>
  </si>
  <si>
    <t>- Tiền thu khác từ hoạt động kinh doanh</t>
  </si>
  <si>
    <t>15</t>
  </si>
  <si>
    <t>- Tiền chi khác cho hoạt động kinh doanh</t>
  </si>
  <si>
    <t>16</t>
  </si>
  <si>
    <t>Mẫu số: Q-01d</t>
  </si>
  <si>
    <t>Mẫu số: Q-02d</t>
  </si>
  <si>
    <t>Mẫu số: Q-03d</t>
  </si>
  <si>
    <t>Địa chỉ:Đường số 9, KCN Biên Hòa, Đồng Nai</t>
  </si>
  <si>
    <t>Tel: 061.3836 269      Fax: 0613 836 174</t>
  </si>
  <si>
    <t>Địa chỉ: Đường số 9, KCN Biên Hòa, Đồng Nai</t>
  </si>
  <si>
    <t>V.1</t>
  </si>
  <si>
    <t>V.3</t>
  </si>
  <si>
    <t>V.4</t>
  </si>
  <si>
    <t>V.8</t>
  </si>
  <si>
    <t>V.9</t>
  </si>
  <si>
    <t>V.11</t>
  </si>
  <si>
    <t>V.12</t>
  </si>
  <si>
    <t>V.13</t>
  </si>
  <si>
    <t>V.14</t>
  </si>
  <si>
    <t>V.15</t>
  </si>
  <si>
    <t>V.16</t>
  </si>
  <si>
    <t>V.17</t>
  </si>
  <si>
    <t>V.18</t>
  </si>
  <si>
    <t>V.20</t>
  </si>
  <si>
    <t>V.22</t>
  </si>
  <si>
    <t>(Dạng đầy đủ)</t>
  </si>
  <si>
    <t xml:space="preserve">                          (Theo phương pháp gián tiếp)</t>
  </si>
  <si>
    <t>2.Tiền chi trả vốn góp cho các chủ sở hữu, 
mua lại cổ phiếu của doanh nghiệp đã phát hành</t>
  </si>
  <si>
    <t>DN - BÁO CÁO LƯU CHUYỂN TIỀN TỆ GIỮA NIÊN ĐỘ</t>
  </si>
  <si>
    <t>Đơn vị tính: VNĐ</t>
  </si>
  <si>
    <t xml:space="preserve">                           Đơn vị tính: VNĐ</t>
  </si>
  <si>
    <t>Đơn vị tính:VNĐ</t>
  </si>
  <si>
    <t>USD</t>
  </si>
  <si>
    <t>ERO</t>
  </si>
  <si>
    <t>CÔNG TY CỔ PHẦN NHỰA ĐỒNG NAI</t>
  </si>
  <si>
    <t>Maãu soá B09- DN</t>
  </si>
  <si>
    <t>Ñôn vò tính : VNÑ</t>
  </si>
  <si>
    <t>I.</t>
  </si>
  <si>
    <t>Ñaëc ñieåm hoaït ñoäng cuûa doanh nghieäp</t>
  </si>
  <si>
    <t>1.</t>
  </si>
  <si>
    <r>
      <t>Thaønh laäp:</t>
    </r>
    <r>
      <rPr>
        <sz val="10"/>
        <rFont val="VNI-Times"/>
        <family val="0"/>
      </rPr>
      <t xml:space="preserve"> </t>
    </r>
  </si>
  <si>
    <t>Coâng ty Coå Phaàn Nhöïa Ñoàng Nai ñöôïc thaønh laäp theo giaáy chöùng nhaän ñaêng kyù kinh doanh soá 4703000083 do Sôû Keá hoaïch vaø Ñaàu tö Tænh Ñoàng Nai caáp ngaøy 02 thaùng 01 naêm 2004 (Ñaêng kyù thay ñoåi laàn thöù 6 ngaøy 09 thaùng 07 naêm 2008).</t>
  </si>
  <si>
    <t>Ñòa chæ truï sôû chính: Khu coâng nghieäp Bieân Hoøa 1, ñöôøng soá 9, Phöôøng An Bình, Thaønh phoá Bieân Hoøa, Tænh Ñoàng nai.</t>
  </si>
  <si>
    <t>Coâng ty coù Chi nhaùnh haïch toaùn phuï thuoäc vaø moät Coâng ty con vôùi caùc thoâng tin sau:</t>
  </si>
  <si>
    <t>Chi nhaùnh:</t>
  </si>
  <si>
    <t>Naêm 2006, Coâng Ty thaønh laäp theâm chi nhaùnh theo Giaáy chöùng nhaän ñaêng kyù hoaït ñoäng Chi nhaùnh soá 4113021814 ngaøy 21 thaùng 4 naêm 2006 (Ñaêng kyù thay ñoåi laàn thöù I, ngaøy 08 thaùng 8 naêm 2006).</t>
  </si>
  <si>
    <t>Ñòa chæ chi nhaùnh: 198 Nguyeãn Höõu Caûnh, Phöôøng 22, Quaän Bình Thaïnh, Thaønh phoá Hoà Chí Minh.</t>
  </si>
  <si>
    <t>Coâng ty con:</t>
  </si>
  <si>
    <t>Coâng ty Coå Phaàn Nhöïa Ñoàng Nai Mieàn Trung ñöôïc thaønh laäp theo giaáy chöùng nhaän ñaêng kyù kinh doanh soá 3303070169 ñaêng kyù laàn ñaàu ngaøy 27 thaùng 12 naêm 2005 vaø ñaêng kyù thay ñoåi laàn thöù hai ngaøy 26 thaùng 12 naêm 2007 do Sôû Keá hoaïch vaø Ñaàu tö Tænh Quaûng Ngaõi caáp.</t>
  </si>
  <si>
    <t>Voán ñieàu leä:  10.000.000.000 ñoàng, trong ñoù tyû leä goùp voán cuûa Coâng Ty laø: 84%.</t>
  </si>
  <si>
    <t>Truï sôû hoaït ñoäng: Loâ 6, Khu coâng nghieäp Ñieän Nam - Ñieän Ngoïc, Ñieän Baøn , tænh Quaûng Nam.</t>
  </si>
  <si>
    <r>
      <t>2.</t>
    </r>
    <r>
      <rPr>
        <sz val="10"/>
        <rFont val="VNI-Times"/>
        <family val="0"/>
      </rPr>
      <t xml:space="preserve"> </t>
    </r>
  </si>
  <si>
    <r>
      <t>Hình thöùc sôû höõu voán:</t>
    </r>
    <r>
      <rPr>
        <sz val="10"/>
        <rFont val="VNI-Times"/>
        <family val="0"/>
      </rPr>
      <t xml:space="preserve"> Coâng ty coå phaàn.</t>
    </r>
  </si>
  <si>
    <t xml:space="preserve">Voán ñieàu leä: </t>
  </si>
  <si>
    <t>ñoàng</t>
  </si>
  <si>
    <t>3.</t>
  </si>
  <si>
    <r>
      <t>Lónh vöïc kinh doanh:</t>
    </r>
    <r>
      <rPr>
        <sz val="10"/>
        <rFont val="VNI-Times"/>
        <family val="0"/>
      </rPr>
      <t xml:space="preserve"> Saûn xuaát, thöông maïi, dòch vuï.</t>
    </r>
  </si>
  <si>
    <t xml:space="preserve">4. </t>
  </si>
  <si>
    <t>Ngaønh ngheà kinh doanh:</t>
  </si>
  <si>
    <t>Saûn xuaát oáng nhöïa, phuï kieän vaø caùc saûn phaåm nhöïa, dieâm queït, saûn phaåm may maëc xuaát khaåu, vaät lieäu xaây döïng coâng ngheä môùi. Xaây döïng nhaø laép gheùp, coâng trình ñieän nöôùc. Kinh doanh du lòch löõ haønh noäi ñòa vaø caùc dòch vuï du lòch. Mua baùn vaät tö, nguyeân lieäu phuïc vuï saûn xuaát cuûa doanh nghieäp. Xaây döïng coäng trình daân duïng, coâng nghieäp, giao thoâng, thuûy lôïi, caáp thoaùt nöôùc. San laáp maët baèng. Ñaïi lyù böu ñieän.</t>
  </si>
  <si>
    <t xml:space="preserve">II. </t>
  </si>
  <si>
    <t>Nieân ñoä keá toaùn, ñôn vò tieàn teä söû duïng trong keá toaùn</t>
  </si>
  <si>
    <r>
      <t>Nieân ñoä keá toaùn:</t>
    </r>
    <r>
      <rPr>
        <sz val="10"/>
        <rFont val="VNI-Times"/>
        <family val="0"/>
      </rPr>
      <t xml:space="preserve"> baét ñaàu töø ngaøy 01 thaùng 01 keát thuùc vaøo ngaøy 31 thaùng 12.</t>
    </r>
  </si>
  <si>
    <t>2.</t>
  </si>
  <si>
    <r>
      <t>Ñôn vò tieàn teä söû duïng trong keá toaùn vaø laäp baùo caùo taøi chính:</t>
    </r>
    <r>
      <rPr>
        <sz val="10"/>
        <rFont val="VNI-Times"/>
        <family val="0"/>
      </rPr>
      <t xml:space="preserve"> Vieät Nam ñoàng.</t>
    </r>
  </si>
  <si>
    <t xml:space="preserve">III. </t>
  </si>
  <si>
    <t>Chuaån möïc vaø Cheá ñoä keá toaùn aùp duïng taïi doanh nghieäp</t>
  </si>
  <si>
    <t>Cheá ñoä keá toaùn aùp duïng:</t>
  </si>
  <si>
    <t>Coå phieáu: ( tieáp theo )</t>
  </si>
  <si>
    <t xml:space="preserve">Cheá ñoä keá toaùn Doanh nghieäp Vieät Nam ban haønh theo Quyeát Ñònh soá 15/2006/QÑ-BTC ngaøy 20/3/2006 cuûa Boä Taøi Chính. </t>
  </si>
  <si>
    <t xml:space="preserve">Tuyeân boá veà vieäc tuaân thuû Chuaån möïc keá toaùn vaø cheá ñoä keá toaùn Vieät Nam: </t>
  </si>
  <si>
    <t xml:space="preserve">Chuùng toâi ñaõ thöïc hieän coâng vieäc keá toaùn theo quy ñònh cuûa Nhaø nöôùc Vieät Nam veà cheá ñoä keá toaùn, chuaån möïc keá toaùn Vieät Nam; phuø hôïp vôùi nhöõng chuaån möïc keá toaùn quoác teá vaø nhöõng thoâng leä keá toaùn ñöôïc Nhaø nöôùc Vieät Nam thöøa nhaän. </t>
  </si>
  <si>
    <t>Vieäc löïa choïn soá lieäu vaø thoâng tin caàn phaûi trình baøy trong Baûn Thuyeát Minh Baùo Caùo Taøi Chính ñöôïc thöïc hieän theo nguyeân taéc troïng yeáu qui ñònh taïi Chuaån möïc soá 21 - Trình baøy Baùo Caùo Taøi Chính.</t>
  </si>
  <si>
    <t>Baùo caùo taøi chính ñaõ ñöôïc trình baøy moät caùch trung thöïc vaø hôïp lyù tình hình taøi chính, keát quaû kinh doanh vaø caùc luoàng tieàn cuûa doanh nghieäp. Ñeå ñaûm baûo yeâu caàu trung thöïc vaø hôïp lyù, caùc baùo caùo taøi chính ñöôïc laäp vaø trình baøy treân cô sôû tuaân thuû vaø phuø hôïp vôùi caùc Chuaån möïc keá toaùn, Cheá ñoä keá toaùn Vieät Nam vaø caùc quy ñònh coù lieân quan hieän haønh.</t>
  </si>
  <si>
    <r>
      <t>Hình thöùc keá toaùn aùp duïng:</t>
    </r>
    <r>
      <rPr>
        <sz val="10"/>
        <rFont val="VNI-Times"/>
        <family val="0"/>
      </rPr>
      <t xml:space="preserve"> Nhaât kyù chung.</t>
    </r>
  </si>
  <si>
    <t>IV.</t>
  </si>
  <si>
    <t>Caùc chính saùch keá toaùn aùp duïng:</t>
  </si>
  <si>
    <t xml:space="preserve">Nguyeân taéc xaùc ñònh caùc khoaûn tieàn vaø caùc khoaûn töông ñöông tieàn: </t>
  </si>
  <si>
    <t xml:space="preserve">Tieàn vaø caùc khoaûn töông ñöông tieàn bao goàm tieàn maët taïi quyõ, tieàn göûi ngaân haøng, tieàn ñang chuyeån vaø caùc khoaûn ñaàu tö ngaén haïn coù thôøi haïn goác khoâng quaù ba thaùng, coù tính thanh khoaûn cao, coù khaû naêng chuyeån ñoåi deã daøng thaønh caùc löôïng tieàn xaùc ñònh vaø khoâng quaù nhieàu ruûi ro trong chuyeån ñoåi thaønh tieàn. </t>
  </si>
  <si>
    <t>Nguyeân taéc vaø phöông phaùp chuyeån ñoåi caùc ñoàng tieàn khaùc ra ñoàng tieàn söû duïng trong keá toaùn: Nhöõng nghieäp vuï lieân quan ñeán caùc loaïi ngoaïi teä phaùt sinh trong naêm ñöôïc qui ñoåi sang ñoàng Vieät Nam theo tyû giaù bình quaân lieân ngaân haøng taïi thôøi ñieåm phaùt sinh nghieäp vuï.</t>
  </si>
  <si>
    <t>Caùc cheânh leäch phaùt sinh do quy ñoåi ngoaïi teä vaø ñaùnh giaù laïi soá dö caùc taøi khoaûn tieàn teä vaø coâng nôï coù goác ngoaïi teä vaøo ngaøy cuoái nieân ñoä ñöôïc thöïc hieän theo Chuaån möïc keá toaùn Vieät Nam soá 10 (VAS 10) "Aûnh höôûng cuûa vieäc thay ñoåi tyû giaù hoái ñoaùi".</t>
  </si>
  <si>
    <t>Nguyeân taéc ghi nhaän caùc khoaûn phaûi thu thöông maïi vaø phaûi thu khaùc:</t>
  </si>
  <si>
    <t>Caùc khoaûn phaûi thu ñöôïc trình baøy treân baùo caùo taøi chính theo giaù trò goác tröø döï phoøng cho caùc khoaûn phaûi thu khoù ñoøi.</t>
  </si>
  <si>
    <t>Döï phoøng nôï phaûi thu khoù ñoøi ñöôïc xaùc ñònh döïa vaøo ñaùnh giaù cuûa Ban Toång Giaùm Ñoác veà caùc khoaûn nôï coù daáu hieäu khoâng khaû naêng thu hoài hoaëc döïa vaøo tuoåi nôï quaù haïn cuûa caùc khoaûn nôï.</t>
  </si>
  <si>
    <t>Nguyeân taéc ghi nhaän haøng toàn kho :</t>
  </si>
  <si>
    <t>Nguyeân taéc ghi nhaän haøng toàn kho: Haøng toàn kho ñöôïc tính theo giaù goác: bao goàm chi phí mua, chi phí cheá bieán vaø caùc chi phí lieân quan tröïc tieáp khaùc phaùt sinh ñeå coù ñöôïc haøng toàn kho ôû ñòa ñieåm vaø traïng thaùi hieän taïi tröø (-) döï phoøng giaûm giaù vaø döï phoøng haøng loãi thôøi. (Thöïc hieän theo chuaån möïc keá toaùn soá 02 " Haøng toàn kho").</t>
  </si>
  <si>
    <t>Phöông phaùp xaùc ñònh giaù trò haøng hoùa toàn kho cuoái kyø: Bình quaân gia quyeàn.</t>
  </si>
  <si>
    <t>Phöông phaùp haïch toaùn haøng toàn kho: theo phöông phaùp keâ khai thöôøng xuyeân.</t>
  </si>
  <si>
    <t xml:space="preserve">Döï phoøng cho haøng toàn kho ñöôïc trích laäp cho phaàn giaù trò döï kieán bò toån thaát do caùc khoaûn suy giaûm trong giaù trò (do giaûm giaù, keùm phaåm chaát, loãi thôøi v.v.) coù theå xaûy ra ñoái vôùi vaät tö, thaønh phaåm, haøng hoaù toàn kho thuoäc quyeàn sôû höõu cuûa doanh nghieäp döïa treân baèng chöùng hôïp lyù veà söï suy giaûm giaù trò vaøo thôøi ñieåm laäp baûng caân ñoái keá toaùn. Soá taêng hoaëc giaûm khoaûn döï phoøng giaûm giaù haøng toàn kho ñöôïc keát chuyeån vaøo giaù voán haøng baùn trong kyø. </t>
  </si>
  <si>
    <t>4.</t>
  </si>
  <si>
    <t xml:space="preserve">Nguyeân taéc ghi nhaän taøi saûn coá ñònh vaø khaáu hao taøi saûn coá ñònh </t>
  </si>
  <si>
    <t>Nguyeân taéc ghi nhaän TSCÑ höõu hình: laø toaøn boä caùc chi phí maø doanh nghieäp boû ra ñeå coù taøi saûn coá ñònh tính ñeán thôøi ñieåm ñöa taøi saûn ñoù vaøo traïng thaùi saün saøng söû duïng. Caùc chi phí phaùt sinh sau ghi nhaän ban ñaàu chæ ñöôïc ghi taêng nguyeân giaù taøi saûn coá ñònh neáu caùc chi phí naøy chaéc chaén laøm taêng lôïi ích kinh teá trong töông lai do söû duïng taøi saûn ñoù. Caùc chi phí khoâng thoûa maõn ñieàu kieän treân ñöôïc ghi nhaän laø chi phí trong kyø.</t>
  </si>
  <si>
    <t>Khi taøi saûn coá ñònh ñöôïc baùn hay thanh lyù, nguyeân giaù vaø khaáu hao luõy keá ñöôïc xoùa soå vaø baát kyø khoaûn laõi loã naøo phaùt sinh do vieäc thanh lyù ñeàu ñöôïc ñöa vaøo thu nhaäp hay chi phí trong kyø.</t>
  </si>
  <si>
    <t>Nguyeân taéc ghi nhaän TSCÑ thueâ taøi chính: Nguyeân giaù ñöôïc ghi nhaän döïa treân hôïp ñoàng thueâ, ñaõ tröø caùc khoaûn giaûm giaù töø phía nhaø cung caáp taøi saûn thueâ (Thöïc hieän theo chuaån möïc soá 06 "Thueâ taøi saûn" ).</t>
  </si>
  <si>
    <t xml:space="preserve">Phöông phaùp khaáu hao TSCÑ: Khaáu hao ñöôïc tính döïa treân nguyeân giaù cuûa taøi saûn coá ñònh vaø theo phöông phaùp khaáu hao ñöôøng thaúng. Tyû leä khaáu hao haøng naêm döïa treân thôøi gian höõu duïng döï tính cuûa TSCÑ phuø hôïp vôùi quyeát ñònh soá 206/2003/QÑ-BTC ban haønh ngaøy 12/12/2003 cuûa Boä Taøi Chính. </t>
  </si>
  <si>
    <t>5.</t>
  </si>
  <si>
    <t>Nguyeân taéc ghi nhaän vaø khaáu hao baát ñoäng saûn ñaàu tö</t>
  </si>
  <si>
    <t>Nguyeân taéc ghi nhaän baát ñoäng saûn ñaàu tö ñöôïc mua bao goàm giaù mua vaø caùc chi phí lieân quan tröïc tieáp nhö phí dòch vuï tö vaán veà luaät phaùp lieân quan, thueá tröôùc baï vaø chi phí giao dòch coù lieân quan khaùc.</t>
  </si>
  <si>
    <t>Baát ñoäng saûn ñaàu tö cuûa Coâng Ty laø Quyeàn söû duïng ñaát khoâng coù thôøi haïn neân khoâng tính khaáu hao.</t>
  </si>
  <si>
    <t>6.</t>
  </si>
  <si>
    <t>Nguyeân taéc ghi nhaän caùc khoaûn ñaàu tö taøi chính</t>
  </si>
  <si>
    <t>6.1.</t>
  </si>
  <si>
    <t>Nguyeân taéc ghi nhaän caùc khoaûn ñaàu tö vaøo coâng ty lieân keát</t>
  </si>
  <si>
    <t xml:space="preserve">Caùc Coâng ty ñöôïc xem laø coâng ty lieân keát vôùi coâng ty khi coâng ty coù voán chuû sôû höõu daøi haïn trong caùc coâng ty naøy töø 20% ñeán döôùi 50% (töø 20% ñeán döôùi 50% quyeàn bieåu quyeát), coù aûnh höôûng ñaùng keå trong caùc quyeát ñònh veà chính saùch taøi chính vaø hoaït ñoäng taïi caùc coâng ty naøy. </t>
  </si>
  <si>
    <t>Khoaûn ñaàu tö vaøo coâng ty lieân keát ñöôïc ghi nhaän theo phöông phaùp giaù goác.</t>
  </si>
  <si>
    <t>Phöông phaùp giaù goác laø phöông phaùp keá toaùn maø khoaûn ñaàu tö ñöôïc ghi nhaän ban ñaàu theo giaù goác, sau ñoù khoâng ñieàu chænh theo nhöõng thay ñoåi cuûa phaàn sôû höõu cuûa caùc nhaø ñaàu tö trong taøi saûn thuaàn cuûa beân nhaän ñaàu tö. Baùo caùo keát quaû hoaït ñoäng kinh doanh chæ phaûn aùnh khoaûn thu nhaäp cuûa caùc nhaø ñaàu tö ñöôïc phaân chia töø lôïi nhuaän thuaàn luyõ keá cuûa beân nhaän ñaàu tö.</t>
  </si>
  <si>
    <t>6.2.</t>
  </si>
  <si>
    <t>Nguyeân taéc ghi nhaän caùc khoaûn ñaàu tö vaøo coâng ty con</t>
  </si>
  <si>
    <t>Caùc Coâng ty ñöôïc xem laø coâng ty con cuûa coâng ty khi coâng ty naém quyeàn kieåm soaùt taïi caùc coâng ty naøy. Quyeàn kieåm soaùt ñöôïc xaùc laäp khi coâng ty naém giöõ treân 50% quyeàn bieåu quyeát ôû coâng ty con ñeå coù quyeàn kieåm soaùt caùc chính saùch taøi chính vaø hoaït ñoäng cuûa caùc coâng ty ñoù.</t>
  </si>
  <si>
    <t>Khoaûn ñaàu tö vaøo coâng ty con ñöôïc ghi nhaän theo phöông phaùp giaù goác ñöôïc qui ñònh trong Chuaån möïc keá toaùn soá 25 - Baùo caùo taøi chính hôïp nhaát vaø keá toaùn khoaûn ñaàu tö vaøo coâng ty con. Döï phoøng giaûm giaù trò ñaàu tö ñöôïc laäp theo yù kieán cuûa Ban Giaùm ñoác khi caùc khoaûn giaûm giaù trò naøy khoâng phaûi laø taïm thôøi. Döï phoøng ñöôïc hoaøn nhaäp vôùi ñieàu kieän giaù trò ghi soå sau hoaøn nhaäp khoâng vöôït quaù giaù trò ghi soå cuûa khoaûn ñaàu tö neáu nhö döï phoøng chöa ñöôïc ghi nhaän.</t>
  </si>
  <si>
    <t>- Nguyeân taéc ghi nhaän theo giaù goác</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</si>
</sst>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0_);_(* \(#,##0.00\);_(* &quot;-&quot;_);_(@_)"/>
    <numFmt numFmtId="174" formatCode="0.0"/>
    <numFmt numFmtId="175" formatCode="_(* #,##0.000_);_(* \(#,##0.000\);_(* &quot;-&quot;??_);_(@_)"/>
    <numFmt numFmtId="176" formatCode="_(* #,##0.0_);_(* \(#,##0.0\);_(* &quot;-&quot;??_);_(@_)"/>
    <numFmt numFmtId="177" formatCode="_(* #,##0_);_(* \(#,##0\);_(* \-_);_(@_)"/>
  </numFmts>
  <fonts count="68">
    <font>
      <sz val="10"/>
      <name val="Arial"/>
      <family val="0"/>
    </font>
    <font>
      <sz val="11"/>
      <color indexed="8"/>
      <name val="Calibri"/>
      <family val="2"/>
    </font>
    <font>
      <b/>
      <sz val="9"/>
      <name val="Arial"/>
      <family val="2"/>
    </font>
    <font>
      <sz val="9"/>
      <name val="Arial"/>
      <family val="2"/>
    </font>
    <font>
      <b/>
      <sz val="9"/>
      <name val="Times New Roman"/>
      <family val="1"/>
    </font>
    <font>
      <b/>
      <sz val="14"/>
      <name val="Arial"/>
      <family val="2"/>
    </font>
    <font>
      <b/>
      <sz val="12"/>
      <name val="Arial"/>
      <family val="2"/>
    </font>
    <font>
      <b/>
      <sz val="11"/>
      <name val="Times New Roman"/>
      <family val="1"/>
    </font>
    <font>
      <sz val="11"/>
      <name val="Times New Roman"/>
      <family val="1"/>
    </font>
    <font>
      <sz val="12"/>
      <name val="Times New Roman"/>
      <family val="1"/>
    </font>
    <font>
      <b/>
      <sz val="16"/>
      <name val="Arial"/>
      <family val="2"/>
    </font>
    <font>
      <b/>
      <i/>
      <sz val="9"/>
      <name val="Arial"/>
      <family val="2"/>
    </font>
    <font>
      <b/>
      <sz val="18"/>
      <name val="Arial"/>
      <family val="2"/>
    </font>
    <font>
      <i/>
      <sz val="9"/>
      <name val="Arial"/>
      <family val="2"/>
    </font>
    <font>
      <b/>
      <sz val="12"/>
      <name val="Times New Roman"/>
      <family val="1"/>
    </font>
    <font>
      <b/>
      <sz val="10"/>
      <name val="VNI-Times"/>
      <family val="0"/>
    </font>
    <font>
      <sz val="10"/>
      <name val="VNI-Times"/>
      <family val="0"/>
    </font>
    <font>
      <sz val="11"/>
      <name val="VNI-Times"/>
      <family val="0"/>
    </font>
    <font>
      <b/>
      <sz val="13"/>
      <name val="VNI-Times"/>
      <family val="0"/>
    </font>
    <font>
      <b/>
      <i/>
      <u val="single"/>
      <sz val="10"/>
      <name val="VNI-Times"/>
      <family val="0"/>
    </font>
    <font>
      <i/>
      <sz val="10"/>
      <name val="VNI-Times"/>
      <family val="0"/>
    </font>
    <font>
      <b/>
      <i/>
      <sz val="10"/>
      <name val="VNI-Times"/>
      <family val="0"/>
    </font>
    <font>
      <b/>
      <sz val="11"/>
      <name val="VNI-Times"/>
      <family val="0"/>
    </font>
    <font>
      <sz val="10"/>
      <name val="MS Sans Serif"/>
      <family val="2"/>
    </font>
    <font>
      <sz val="8"/>
      <name val="Arial"/>
      <family val="2"/>
    </font>
    <font>
      <b/>
      <sz val="10.5"/>
      <name val="Times New Roman"/>
      <family val="1"/>
    </font>
    <font>
      <sz val="10"/>
      <name val="Times New Roman"/>
      <family val="1"/>
    </font>
    <font>
      <i/>
      <sz val="10"/>
      <name val="Times New Roman"/>
      <family val="1"/>
    </font>
    <font>
      <b/>
      <i/>
      <sz val="10"/>
      <name val="Times New Roman"/>
      <family val="1"/>
    </font>
    <font>
      <sz val="12"/>
      <name val="VNI-Times"/>
      <family val="0"/>
    </font>
    <font>
      <sz val="9"/>
      <color indexed="8"/>
      <name val="Arial"/>
      <family val="2"/>
    </font>
    <font>
      <b/>
      <sz val="9"/>
      <color indexed="8"/>
      <name val="Arial"/>
      <family val="2"/>
    </font>
    <font>
      <b/>
      <sz val="10"/>
      <name val="Arial"/>
      <family val="2"/>
    </font>
    <font>
      <u val="single"/>
      <sz val="8.5"/>
      <color indexed="12"/>
      <name val="Arial"/>
      <family val="0"/>
    </font>
    <font>
      <u val="single"/>
      <sz val="8.5"/>
      <color indexed="36"/>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thin"/>
      <top style="thin"/>
      <bottom style="thin"/>
    </border>
    <border>
      <left style="thin">
        <color indexed="8"/>
      </left>
      <right/>
      <top/>
      <bottom style="thin">
        <color indexed="8"/>
      </bottom>
    </border>
    <border>
      <left/>
      <right/>
      <top/>
      <bottom style="thin"/>
    </border>
    <border>
      <left/>
      <right/>
      <top style="hair"/>
      <bottom style="double"/>
    </border>
    <border>
      <left/>
      <right/>
      <top style="thin"/>
      <bottom style="thin"/>
    </border>
    <border>
      <left/>
      <right/>
      <top style="thin"/>
      <bottom style="hair"/>
    </border>
    <border>
      <left/>
      <right/>
      <top style="hair"/>
      <bottom style="thin"/>
    </border>
    <border>
      <left/>
      <right/>
      <top style="thin"/>
      <bottom/>
    </border>
    <border>
      <left/>
      <right/>
      <top/>
      <bottom style="double"/>
    </border>
    <border>
      <left style="thin">
        <color indexed="8"/>
      </left>
      <right style="thin">
        <color indexed="8"/>
      </right>
      <top style="thin"/>
      <bottom style="thin">
        <color indexed="8"/>
      </bottom>
    </border>
    <border>
      <left style="thin">
        <color indexed="8"/>
      </left>
      <right style="thin">
        <color indexed="8"/>
      </right>
      <top style="thin">
        <color indexed="8"/>
      </top>
      <bottom style="thin"/>
    </border>
    <border>
      <left/>
      <right style="thin">
        <color indexed="8"/>
      </right>
      <top/>
      <bottom style="thin">
        <color indexed="8"/>
      </bottom>
    </border>
    <border>
      <left/>
      <right/>
      <top style="thin">
        <color indexed="8"/>
      </top>
      <bottom style="thin">
        <color indexed="8"/>
      </bottom>
    </border>
    <border>
      <left/>
      <right/>
      <top style="hair"/>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29"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34"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33"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1" fillId="0" borderId="0">
      <alignment/>
      <protection/>
    </xf>
    <xf numFmtId="0" fontId="29" fillId="0" borderId="0">
      <alignment/>
      <protection/>
    </xf>
    <xf numFmtId="0" fontId="9" fillId="0" borderId="0">
      <alignment/>
      <protection/>
    </xf>
    <xf numFmtId="0" fontId="17" fillId="0" borderId="0">
      <alignment/>
      <protection/>
    </xf>
    <xf numFmtId="0" fontId="0" fillId="0" borderId="0">
      <alignment/>
      <protection/>
    </xf>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28">
    <xf numFmtId="0" fontId="2" fillId="0" borderId="0" xfId="0" applyFont="1" applyAlignment="1">
      <alignment/>
    </xf>
    <xf numFmtId="0" fontId="2" fillId="0" borderId="10" xfId="0" applyFont="1" applyBorder="1" applyAlignment="1">
      <alignment/>
    </xf>
    <xf numFmtId="0" fontId="3" fillId="0" borderId="10" xfId="0" applyFont="1" applyBorder="1" applyAlignment="1">
      <alignment/>
    </xf>
    <xf numFmtId="0" fontId="2" fillId="0" borderId="10" xfId="0" applyFont="1" applyBorder="1" applyAlignment="1">
      <alignment/>
    </xf>
    <xf numFmtId="0" fontId="2" fillId="0" borderId="0" xfId="0" applyFont="1" applyAlignment="1">
      <alignment/>
    </xf>
    <xf numFmtId="0" fontId="2" fillId="0" borderId="0" xfId="0" applyFont="1" applyFill="1" applyAlignment="1">
      <alignment/>
    </xf>
    <xf numFmtId="0" fontId="2" fillId="0" borderId="11" xfId="0" applyFont="1" applyBorder="1" applyAlignment="1">
      <alignment/>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0" xfId="0" applyFont="1" applyFill="1" applyAlignment="1">
      <alignment horizontal="center"/>
    </xf>
    <xf numFmtId="0" fontId="2" fillId="0" borderId="12" xfId="0" applyFont="1" applyFill="1" applyBorder="1" applyAlignment="1">
      <alignment horizontal="center" wrapText="1"/>
    </xf>
    <xf numFmtId="0" fontId="2" fillId="0" borderId="11" xfId="0" applyFont="1" applyBorder="1" applyAlignment="1">
      <alignment horizontal="center"/>
    </xf>
    <xf numFmtId="0" fontId="2" fillId="0" borderId="10" xfId="0" applyFont="1" applyBorder="1" applyAlignment="1">
      <alignment horizontal="center"/>
    </xf>
    <xf numFmtId="0" fontId="3" fillId="0" borderId="10" xfId="0" applyFont="1" applyBorder="1" applyAlignment="1">
      <alignment horizontal="center"/>
    </xf>
    <xf numFmtId="0" fontId="2" fillId="0" borderId="10" xfId="0" applyFont="1" applyBorder="1" applyAlignment="1">
      <alignment horizontal="center"/>
    </xf>
    <xf numFmtId="0" fontId="2" fillId="0" borderId="0" xfId="0" applyFont="1" applyAlignment="1">
      <alignment horizontal="center"/>
    </xf>
    <xf numFmtId="0" fontId="3" fillId="0" borderId="10" xfId="0" applyFont="1" applyBorder="1" applyAlignment="1">
      <alignment horizontal="center"/>
    </xf>
    <xf numFmtId="0" fontId="3" fillId="0" borderId="10" xfId="0" applyFont="1" applyBorder="1" applyAlignment="1">
      <alignment/>
    </xf>
    <xf numFmtId="0" fontId="2" fillId="0" borderId="11" xfId="0" applyFont="1" applyBorder="1" applyAlignment="1">
      <alignment/>
    </xf>
    <xf numFmtId="0" fontId="6" fillId="0" borderId="0" xfId="0" applyFont="1" applyAlignment="1">
      <alignment horizontal="center"/>
    </xf>
    <xf numFmtId="0" fontId="6" fillId="0" borderId="0" xfId="0" applyFont="1" applyAlignment="1">
      <alignment/>
    </xf>
    <xf numFmtId="0" fontId="2" fillId="0" borderId="0" xfId="0" applyFont="1" applyFill="1" applyAlignment="1">
      <alignment/>
    </xf>
    <xf numFmtId="0" fontId="2" fillId="0" borderId="13" xfId="0" applyFont="1" applyBorder="1" applyAlignment="1">
      <alignment/>
    </xf>
    <xf numFmtId="0" fontId="3" fillId="0" borderId="10" xfId="0" applyFont="1" applyBorder="1" applyAlignment="1">
      <alignment wrapText="1"/>
    </xf>
    <xf numFmtId="0" fontId="6" fillId="0" borderId="0" xfId="0" applyFont="1" applyFill="1" applyAlignment="1">
      <alignment/>
    </xf>
    <xf numFmtId="3" fontId="2" fillId="0" borderId="0" xfId="0" applyNumberFormat="1" applyFont="1" applyAlignment="1">
      <alignment/>
    </xf>
    <xf numFmtId="0" fontId="6" fillId="0" borderId="12" xfId="0" applyFont="1" applyFill="1" applyBorder="1" applyAlignment="1">
      <alignment horizontal="center" vertical="center" wrapText="1"/>
    </xf>
    <xf numFmtId="172" fontId="3" fillId="0" borderId="10" xfId="44" applyNumberFormat="1" applyFont="1" applyBorder="1" applyAlignment="1">
      <alignment horizontal="right"/>
    </xf>
    <xf numFmtId="0" fontId="4" fillId="0" borderId="0" xfId="0" applyFont="1" applyFill="1" applyAlignment="1">
      <alignment/>
    </xf>
    <xf numFmtId="0" fontId="14" fillId="0" borderId="0" xfId="0" applyFont="1" applyFill="1" applyBorder="1" applyAlignment="1">
      <alignment/>
    </xf>
    <xf numFmtId="171" fontId="3" fillId="0" borderId="10" xfId="44" applyFont="1" applyBorder="1" applyAlignment="1">
      <alignment horizontal="right"/>
    </xf>
    <xf numFmtId="37" fontId="15" fillId="32" borderId="0" xfId="0" applyNumberFormat="1" applyFont="1" applyFill="1" applyBorder="1" applyAlignment="1">
      <alignment horizontal="left"/>
    </xf>
    <xf numFmtId="0" fontId="16" fillId="32" borderId="0" xfId="0" applyFont="1" applyFill="1" applyBorder="1" applyAlignment="1">
      <alignment/>
    </xf>
    <xf numFmtId="172" fontId="16" fillId="32" borderId="0" xfId="44" applyNumberFormat="1" applyFont="1" applyFill="1" applyBorder="1" applyAlignment="1">
      <alignment/>
    </xf>
    <xf numFmtId="0" fontId="16" fillId="0" borderId="0" xfId="0" applyFont="1" applyAlignment="1">
      <alignment/>
    </xf>
    <xf numFmtId="0" fontId="18" fillId="32" borderId="0" xfId="0" applyFont="1" applyFill="1" applyAlignment="1">
      <alignment horizontal="left" vertical="center"/>
    </xf>
    <xf numFmtId="0" fontId="16" fillId="32" borderId="0" xfId="0" applyFont="1" applyFill="1" applyAlignment="1">
      <alignment/>
    </xf>
    <xf numFmtId="172" fontId="16" fillId="32" borderId="0" xfId="44" applyNumberFormat="1" applyFont="1" applyFill="1" applyAlignment="1">
      <alignment/>
    </xf>
    <xf numFmtId="172" fontId="16" fillId="32" borderId="0" xfId="44" applyNumberFormat="1" applyFont="1" applyFill="1" applyAlignment="1">
      <alignment horizontal="center"/>
    </xf>
    <xf numFmtId="172" fontId="15" fillId="0" borderId="0" xfId="44" applyNumberFormat="1" applyFont="1" applyAlignment="1">
      <alignment horizontal="center"/>
    </xf>
    <xf numFmtId="0" fontId="16" fillId="0" borderId="0" xfId="0" applyFont="1" applyAlignment="1">
      <alignment/>
    </xf>
    <xf numFmtId="172" fontId="16" fillId="32" borderId="14" xfId="44" applyNumberFormat="1" applyFont="1" applyFill="1" applyBorder="1" applyAlignment="1">
      <alignment/>
    </xf>
    <xf numFmtId="172" fontId="16" fillId="32" borderId="14" xfId="44" applyNumberFormat="1" applyFont="1" applyFill="1" applyBorder="1" applyAlignment="1">
      <alignment horizontal="center"/>
    </xf>
    <xf numFmtId="0" fontId="15" fillId="32" borderId="0" xfId="0" applyFont="1" applyFill="1" applyAlignment="1" quotePrefix="1">
      <alignment horizontal="left"/>
    </xf>
    <xf numFmtId="0" fontId="15" fillId="32" borderId="0" xfId="0" applyFont="1" applyFill="1" applyAlignment="1">
      <alignment/>
    </xf>
    <xf numFmtId="0" fontId="16" fillId="32" borderId="0" xfId="0" applyFont="1" applyFill="1" applyAlignment="1">
      <alignment/>
    </xf>
    <xf numFmtId="172" fontId="16" fillId="32" borderId="0" xfId="44" applyNumberFormat="1" applyFont="1" applyFill="1" applyAlignment="1">
      <alignment/>
    </xf>
    <xf numFmtId="3" fontId="15" fillId="32" borderId="0" xfId="0" applyNumberFormat="1" applyFont="1" applyFill="1" applyAlignment="1">
      <alignment horizontal="left" wrapText="1"/>
    </xf>
    <xf numFmtId="0" fontId="15" fillId="0" borderId="0" xfId="0" applyFont="1" applyAlignment="1">
      <alignment/>
    </xf>
    <xf numFmtId="3" fontId="15" fillId="32" borderId="0" xfId="0" applyNumberFormat="1" applyFont="1" applyFill="1" applyAlignment="1">
      <alignment horizontal="left" vertical="top" wrapText="1"/>
    </xf>
    <xf numFmtId="0" fontId="15" fillId="32" borderId="0" xfId="0" applyFont="1" applyFill="1" applyBorder="1" applyAlignment="1">
      <alignment horizontal="right" wrapText="1"/>
    </xf>
    <xf numFmtId="3" fontId="16" fillId="32" borderId="0" xfId="0" applyNumberFormat="1" applyFont="1" applyFill="1" applyAlignment="1">
      <alignment horizontal="left" wrapText="1"/>
    </xf>
    <xf numFmtId="3" fontId="20" fillId="32" borderId="0" xfId="0" applyNumberFormat="1" applyFont="1" applyFill="1" applyAlignment="1">
      <alignment horizontal="left" wrapText="1"/>
    </xf>
    <xf numFmtId="0" fontId="15" fillId="32" borderId="0" xfId="0" applyFont="1" applyFill="1" applyAlignment="1">
      <alignment horizontal="left" wrapText="1"/>
    </xf>
    <xf numFmtId="37" fontId="16" fillId="32" borderId="0" xfId="0" applyNumberFormat="1" applyFont="1" applyFill="1" applyAlignment="1">
      <alignment horizontal="right" wrapText="1"/>
    </xf>
    <xf numFmtId="0" fontId="16" fillId="32" borderId="0" xfId="0" applyFont="1" applyFill="1" applyAlignment="1">
      <alignment horizontal="left" wrapText="1"/>
    </xf>
    <xf numFmtId="0" fontId="15" fillId="32" borderId="0" xfId="0" applyFont="1" applyFill="1" applyAlignment="1" quotePrefix="1">
      <alignment horizontal="left" wrapText="1"/>
    </xf>
    <xf numFmtId="0" fontId="15" fillId="32" borderId="0" xfId="0" applyFont="1" applyFill="1" applyAlignment="1">
      <alignment/>
    </xf>
    <xf numFmtId="172" fontId="16" fillId="32" borderId="0" xfId="44" applyNumberFormat="1" applyFont="1" applyFill="1" applyAlignment="1">
      <alignment horizontal="left" wrapText="1"/>
    </xf>
    <xf numFmtId="0" fontId="16" fillId="0" borderId="0" xfId="0" applyFont="1" applyAlignment="1">
      <alignment horizontal="left"/>
    </xf>
    <xf numFmtId="0" fontId="16" fillId="0" borderId="0" xfId="0" applyFont="1" applyAlignment="1">
      <alignment horizontal="justify"/>
    </xf>
    <xf numFmtId="0" fontId="15" fillId="32" borderId="0" xfId="0" applyFont="1" applyFill="1" applyAlignment="1">
      <alignment horizontal="left"/>
    </xf>
    <xf numFmtId="0" fontId="15" fillId="32" borderId="0" xfId="0" applyFont="1" applyFill="1" applyAlignment="1" quotePrefix="1">
      <alignment/>
    </xf>
    <xf numFmtId="0" fontId="16" fillId="32" borderId="0" xfId="0" applyFont="1" applyFill="1" applyAlignment="1">
      <alignment horizontal="left"/>
    </xf>
    <xf numFmtId="0" fontId="16" fillId="32" borderId="0" xfId="0" applyFont="1" applyFill="1" applyAlignment="1">
      <alignment horizontal="justify" wrapText="1"/>
    </xf>
    <xf numFmtId="172" fontId="15" fillId="32" borderId="0" xfId="44" applyNumberFormat="1" applyFont="1" applyFill="1" applyAlignment="1">
      <alignment/>
    </xf>
    <xf numFmtId="0" fontId="15" fillId="32" borderId="0" xfId="0" applyFont="1" applyFill="1" applyAlignment="1">
      <alignment horizontal="right"/>
    </xf>
    <xf numFmtId="0" fontId="15" fillId="0" borderId="0" xfId="0" applyFont="1" applyBorder="1" applyAlignment="1">
      <alignment/>
    </xf>
    <xf numFmtId="0" fontId="16" fillId="32" borderId="0" xfId="0" applyFont="1" applyFill="1" applyAlignment="1" quotePrefix="1">
      <alignment horizontal="left"/>
    </xf>
    <xf numFmtId="169" fontId="15" fillId="0" borderId="0" xfId="0" applyNumberFormat="1" applyFont="1" applyAlignment="1">
      <alignment/>
    </xf>
    <xf numFmtId="37" fontId="21" fillId="32" borderId="0" xfId="0" applyNumberFormat="1" applyFont="1" applyFill="1" applyBorder="1" applyAlignment="1">
      <alignment/>
    </xf>
    <xf numFmtId="172" fontId="16" fillId="32" borderId="0" xfId="44" applyNumberFormat="1" applyFont="1" applyFill="1" applyAlignment="1" quotePrefix="1">
      <alignment horizontal="left"/>
    </xf>
    <xf numFmtId="37" fontId="16" fillId="32" borderId="0" xfId="0" applyNumberFormat="1" applyFont="1" applyFill="1" applyBorder="1" applyAlignment="1">
      <alignment horizontal="justify" wrapText="1"/>
    </xf>
    <xf numFmtId="0" fontId="16" fillId="32" borderId="0" xfId="0" applyFont="1" applyFill="1" applyAlignment="1">
      <alignment wrapText="1"/>
    </xf>
    <xf numFmtId="0" fontId="15" fillId="32" borderId="0" xfId="0" applyFont="1" applyFill="1" applyBorder="1" applyAlignment="1" quotePrefix="1">
      <alignment horizontal="left"/>
    </xf>
    <xf numFmtId="0" fontId="15" fillId="32" borderId="0" xfId="0" applyFont="1" applyFill="1" applyBorder="1" applyAlignment="1">
      <alignment horizontal="left"/>
    </xf>
    <xf numFmtId="0" fontId="16" fillId="32" borderId="0" xfId="0" applyFont="1" applyFill="1" applyBorder="1" applyAlignment="1">
      <alignment/>
    </xf>
    <xf numFmtId="172" fontId="16" fillId="32" borderId="0" xfId="44" applyNumberFormat="1" applyFont="1" applyFill="1" applyBorder="1" applyAlignment="1">
      <alignment/>
    </xf>
    <xf numFmtId="172" fontId="16" fillId="32" borderId="0" xfId="44" applyNumberFormat="1" applyFont="1" applyFill="1" applyBorder="1" applyAlignment="1">
      <alignment horizontal="left" wrapText="1"/>
    </xf>
    <xf numFmtId="172" fontId="15" fillId="32" borderId="0" xfId="44" applyNumberFormat="1" applyFont="1" applyFill="1" applyBorder="1" applyAlignment="1">
      <alignment/>
    </xf>
    <xf numFmtId="172" fontId="15" fillId="32" borderId="0" xfId="44" applyNumberFormat="1" applyFont="1" applyFill="1" applyBorder="1" applyAlignment="1" quotePrefix="1">
      <alignment horizontal="right"/>
    </xf>
    <xf numFmtId="172" fontId="15" fillId="32" borderId="0" xfId="44" applyNumberFormat="1" applyFont="1" applyFill="1" applyBorder="1" applyAlignment="1">
      <alignment horizontal="right"/>
    </xf>
    <xf numFmtId="0" fontId="16" fillId="0" borderId="0" xfId="0" applyFont="1" applyFill="1" applyAlignment="1">
      <alignment/>
    </xf>
    <xf numFmtId="0" fontId="16" fillId="32" borderId="0" xfId="0" applyFont="1" applyFill="1" applyBorder="1" applyAlignment="1" quotePrefix="1">
      <alignment/>
    </xf>
    <xf numFmtId="0" fontId="20" fillId="32" borderId="0" xfId="0" applyFont="1" applyFill="1" applyAlignment="1">
      <alignment horizontal="left"/>
    </xf>
    <xf numFmtId="0" fontId="20" fillId="32" borderId="0" xfId="0" applyFont="1" applyFill="1" applyBorder="1" applyAlignment="1" quotePrefix="1">
      <alignment/>
    </xf>
    <xf numFmtId="172" fontId="20" fillId="32" borderId="0" xfId="44" applyNumberFormat="1" applyFont="1" applyFill="1" applyBorder="1" applyAlignment="1">
      <alignment/>
    </xf>
    <xf numFmtId="172" fontId="20" fillId="32" borderId="0" xfId="44" applyNumberFormat="1" applyFont="1" applyFill="1" applyBorder="1" applyAlignment="1">
      <alignment horizontal="left" wrapText="1"/>
    </xf>
    <xf numFmtId="172" fontId="20" fillId="32" borderId="0" xfId="44" applyNumberFormat="1" applyFont="1" applyFill="1" applyBorder="1" applyAlignment="1">
      <alignment horizontal="right"/>
    </xf>
    <xf numFmtId="0" fontId="20" fillId="0" borderId="0" xfId="0" applyFont="1" applyFill="1" applyAlignment="1">
      <alignment/>
    </xf>
    <xf numFmtId="0" fontId="20" fillId="32" borderId="0" xfId="0" applyFont="1" applyFill="1" applyBorder="1" applyAlignment="1">
      <alignment/>
    </xf>
    <xf numFmtId="171" fontId="20" fillId="32" borderId="0" xfId="44" applyNumberFormat="1" applyFont="1" applyFill="1" applyBorder="1" applyAlignment="1">
      <alignment horizontal="left" wrapText="1"/>
    </xf>
    <xf numFmtId="171" fontId="16" fillId="32" borderId="0" xfId="44" applyNumberFormat="1" applyFont="1" applyFill="1" applyBorder="1" applyAlignment="1">
      <alignment horizontal="right"/>
    </xf>
    <xf numFmtId="172" fontId="20" fillId="32" borderId="0" xfId="44" applyNumberFormat="1" applyFont="1" applyFill="1" applyAlignment="1">
      <alignment horizontal="right"/>
    </xf>
    <xf numFmtId="0" fontId="15" fillId="32" borderId="0" xfId="0" applyFont="1" applyFill="1" applyBorder="1" applyAlignment="1">
      <alignment/>
    </xf>
    <xf numFmtId="172" fontId="15" fillId="32" borderId="0" xfId="44" applyNumberFormat="1" applyFont="1" applyFill="1" applyBorder="1" applyAlignment="1">
      <alignment horizontal="center"/>
    </xf>
    <xf numFmtId="172" fontId="16" fillId="32" borderId="0" xfId="44" applyNumberFormat="1" applyFont="1" applyFill="1" applyBorder="1" applyAlignment="1">
      <alignment horizontal="left"/>
    </xf>
    <xf numFmtId="172" fontId="16" fillId="32" borderId="0" xfId="44" applyNumberFormat="1" applyFont="1" applyFill="1" applyBorder="1" applyAlignment="1">
      <alignment horizontal="justify" wrapText="1"/>
    </xf>
    <xf numFmtId="172" fontId="15" fillId="32" borderId="15" xfId="44" applyNumberFormat="1" applyFont="1" applyFill="1" applyBorder="1" applyAlignment="1">
      <alignment/>
    </xf>
    <xf numFmtId="172" fontId="15" fillId="32" borderId="0" xfId="44" applyNumberFormat="1" applyFont="1" applyFill="1" applyBorder="1" applyAlignment="1">
      <alignment/>
    </xf>
    <xf numFmtId="0" fontId="16" fillId="0" borderId="0" xfId="0" applyFont="1" applyFill="1" applyAlignment="1">
      <alignment/>
    </xf>
    <xf numFmtId="0" fontId="20" fillId="32" borderId="0" xfId="0" applyFont="1" applyFill="1" applyBorder="1" applyAlignment="1" quotePrefix="1">
      <alignment horizontal="left" indent="1"/>
    </xf>
    <xf numFmtId="172" fontId="20" fillId="32" borderId="0" xfId="44" applyNumberFormat="1" applyFont="1" applyFill="1" applyBorder="1" applyAlignment="1">
      <alignment horizontal="left"/>
    </xf>
    <xf numFmtId="172" fontId="20" fillId="32" borderId="0" xfId="44" applyNumberFormat="1" applyFont="1" applyFill="1" applyBorder="1" applyAlignment="1">
      <alignment horizontal="justify" wrapText="1"/>
    </xf>
    <xf numFmtId="172" fontId="21" fillId="32" borderId="0" xfId="44" applyNumberFormat="1" applyFont="1" applyFill="1" applyBorder="1" applyAlignment="1">
      <alignment horizontal="right"/>
    </xf>
    <xf numFmtId="172" fontId="20" fillId="32" borderId="0" xfId="44" applyNumberFormat="1" applyFont="1" applyFill="1" applyBorder="1" applyAlignment="1" quotePrefix="1">
      <alignment horizontal="right"/>
    </xf>
    <xf numFmtId="0" fontId="20" fillId="32" borderId="0" xfId="0" applyFont="1" applyFill="1" applyBorder="1" applyAlignment="1">
      <alignment/>
    </xf>
    <xf numFmtId="172" fontId="20" fillId="32" borderId="0" xfId="44" applyNumberFormat="1" applyFont="1" applyFill="1" applyAlignment="1">
      <alignment/>
    </xf>
    <xf numFmtId="172" fontId="20" fillId="32" borderId="0" xfId="44" applyNumberFormat="1" applyFont="1" applyFill="1" applyBorder="1" applyAlignment="1">
      <alignment/>
    </xf>
    <xf numFmtId="0" fontId="20" fillId="32" borderId="0" xfId="0" applyFont="1" applyFill="1" applyBorder="1" applyAlignment="1" quotePrefix="1">
      <alignment/>
    </xf>
    <xf numFmtId="0" fontId="16" fillId="32" borderId="0" xfId="0" applyFont="1" applyFill="1" applyBorder="1" applyAlignment="1" quotePrefix="1">
      <alignment horizontal="left"/>
    </xf>
    <xf numFmtId="0" fontId="16" fillId="32" borderId="0" xfId="0" applyFont="1" applyFill="1" applyBorder="1" applyAlignment="1">
      <alignment horizontal="left" indent="1"/>
    </xf>
    <xf numFmtId="0" fontId="16" fillId="32" borderId="0" xfId="0" applyFont="1" applyFill="1" applyBorder="1" applyAlignment="1" quotePrefix="1">
      <alignment/>
    </xf>
    <xf numFmtId="172" fontId="15" fillId="0" borderId="0" xfId="44" applyNumberFormat="1" applyFont="1" applyAlignment="1">
      <alignment/>
    </xf>
    <xf numFmtId="172" fontId="16" fillId="32" borderId="0" xfId="44" applyNumberFormat="1" applyFont="1" applyFill="1" applyBorder="1" applyAlignment="1">
      <alignment horizontal="center"/>
    </xf>
    <xf numFmtId="172" fontId="21" fillId="32" borderId="0" xfId="44" applyNumberFormat="1" applyFont="1" applyFill="1" applyBorder="1" applyAlignment="1">
      <alignment/>
    </xf>
    <xf numFmtId="172" fontId="20" fillId="32" borderId="14" xfId="44" applyNumberFormat="1" applyFont="1" applyFill="1" applyBorder="1" applyAlignment="1">
      <alignment/>
    </xf>
    <xf numFmtId="0" fontId="16" fillId="32" borderId="0" xfId="0" applyFont="1" applyFill="1" applyBorder="1" applyAlignment="1">
      <alignment horizontal="left"/>
    </xf>
    <xf numFmtId="172" fontId="15" fillId="32" borderId="16" xfId="44" applyNumberFormat="1" applyFont="1" applyFill="1" applyBorder="1" applyAlignment="1">
      <alignment horizontal="center" vertical="center"/>
    </xf>
    <xf numFmtId="172" fontId="15" fillId="32" borderId="16" xfId="44" applyNumberFormat="1" applyFont="1" applyFill="1" applyBorder="1" applyAlignment="1">
      <alignment horizontal="center" vertical="center" wrapText="1"/>
    </xf>
    <xf numFmtId="0" fontId="15" fillId="32" borderId="16" xfId="65" applyFont="1" applyFill="1" applyBorder="1" applyAlignment="1">
      <alignment/>
      <protection/>
    </xf>
    <xf numFmtId="0" fontId="15" fillId="32" borderId="16" xfId="65" applyFont="1" applyFill="1" applyBorder="1" applyAlignment="1">
      <alignment horizontal="left" indent="1"/>
      <protection/>
    </xf>
    <xf numFmtId="172" fontId="15" fillId="32" borderId="16" xfId="44" applyNumberFormat="1" applyFont="1" applyFill="1" applyBorder="1" applyAlignment="1">
      <alignment horizontal="left" indent="1"/>
    </xf>
    <xf numFmtId="172" fontId="16" fillId="32" borderId="14" xfId="44" applyNumberFormat="1" applyFont="1" applyFill="1" applyBorder="1" applyAlignment="1">
      <alignment/>
    </xf>
    <xf numFmtId="0" fontId="16" fillId="32" borderId="17" xfId="65" applyFont="1" applyFill="1" applyBorder="1" applyAlignment="1">
      <alignment horizontal="left"/>
      <protection/>
    </xf>
    <xf numFmtId="3" fontId="16" fillId="32" borderId="17" xfId="44" applyNumberFormat="1" applyFont="1" applyFill="1" applyBorder="1" applyAlignment="1">
      <alignment/>
    </xf>
    <xf numFmtId="172" fontId="16" fillId="32" borderId="17" xfId="44" applyNumberFormat="1" applyFont="1" applyFill="1" applyBorder="1" applyAlignment="1">
      <alignment/>
    </xf>
    <xf numFmtId="172" fontId="16" fillId="32" borderId="17" xfId="44" applyNumberFormat="1" applyFont="1" applyFill="1" applyBorder="1" applyAlignment="1">
      <alignment/>
    </xf>
    <xf numFmtId="0" fontId="16" fillId="32" borderId="0" xfId="65" applyFont="1" applyFill="1" applyBorder="1" applyAlignment="1" quotePrefix="1">
      <alignment horizontal="left"/>
      <protection/>
    </xf>
    <xf numFmtId="3" fontId="20" fillId="32" borderId="0" xfId="65" applyNumberFormat="1" applyFont="1" applyFill="1" applyBorder="1" applyAlignment="1">
      <alignment/>
      <protection/>
    </xf>
    <xf numFmtId="0" fontId="20" fillId="0" borderId="0" xfId="0" applyFont="1" applyFill="1" applyAlignment="1">
      <alignment/>
    </xf>
    <xf numFmtId="3" fontId="16" fillId="32" borderId="0" xfId="65" applyNumberFormat="1" applyFont="1" applyFill="1" applyBorder="1" applyAlignment="1">
      <alignment/>
      <protection/>
    </xf>
    <xf numFmtId="0" fontId="16" fillId="32" borderId="18" xfId="65" applyFont="1" applyFill="1" applyBorder="1" applyAlignment="1">
      <alignment horizontal="left"/>
      <protection/>
    </xf>
    <xf numFmtId="3" fontId="20" fillId="32" borderId="18" xfId="44" applyNumberFormat="1" applyFont="1" applyFill="1" applyBorder="1" applyAlignment="1">
      <alignment horizontal="right"/>
    </xf>
    <xf numFmtId="172" fontId="16" fillId="32" borderId="18" xfId="44" applyNumberFormat="1" applyFont="1" applyFill="1" applyBorder="1" applyAlignment="1">
      <alignment/>
    </xf>
    <xf numFmtId="172" fontId="16" fillId="32" borderId="18" xfId="44" applyNumberFormat="1" applyFont="1" applyFill="1" applyBorder="1" applyAlignment="1">
      <alignment horizontal="right"/>
    </xf>
    <xf numFmtId="172" fontId="16" fillId="32" borderId="17" xfId="44" applyNumberFormat="1" applyFont="1" applyFill="1" applyBorder="1" applyAlignment="1">
      <alignment horizontal="right"/>
    </xf>
    <xf numFmtId="0" fontId="16" fillId="32" borderId="19" xfId="65" applyFont="1" applyFill="1" applyBorder="1" applyAlignment="1" quotePrefix="1">
      <alignment horizontal="left"/>
      <protection/>
    </xf>
    <xf numFmtId="3" fontId="16" fillId="32" borderId="19" xfId="44" applyNumberFormat="1" applyFont="1" applyFill="1" applyBorder="1" applyAlignment="1">
      <alignment/>
    </xf>
    <xf numFmtId="172" fontId="16" fillId="32" borderId="19" xfId="44" applyNumberFormat="1" applyFont="1" applyFill="1" applyBorder="1" applyAlignment="1">
      <alignment/>
    </xf>
    <xf numFmtId="172" fontId="16" fillId="32" borderId="19" xfId="44" applyNumberFormat="1" applyFont="1" applyFill="1" applyBorder="1" applyAlignment="1">
      <alignment horizontal="right"/>
    </xf>
    <xf numFmtId="172" fontId="16" fillId="32" borderId="19" xfId="44" applyNumberFormat="1" applyFont="1" applyFill="1" applyBorder="1" applyAlignment="1">
      <alignment/>
    </xf>
    <xf numFmtId="3" fontId="16" fillId="32" borderId="0" xfId="44" applyNumberFormat="1" applyFont="1" applyFill="1" applyBorder="1" applyAlignment="1">
      <alignment/>
    </xf>
    <xf numFmtId="172" fontId="16" fillId="32" borderId="0" xfId="44" applyNumberFormat="1" applyFont="1" applyFill="1" applyBorder="1" applyAlignment="1">
      <alignment horizontal="right"/>
    </xf>
    <xf numFmtId="0" fontId="16" fillId="32" borderId="14" xfId="65" applyFont="1" applyFill="1" applyBorder="1" applyAlignment="1">
      <alignment horizontal="left"/>
      <protection/>
    </xf>
    <xf numFmtId="3" fontId="20" fillId="32" borderId="0" xfId="44" applyNumberFormat="1" applyFont="1" applyFill="1" applyBorder="1" applyAlignment="1">
      <alignment horizontal="right"/>
    </xf>
    <xf numFmtId="172" fontId="16" fillId="32" borderId="14" xfId="44" applyNumberFormat="1" applyFont="1" applyFill="1" applyBorder="1" applyAlignment="1">
      <alignment horizontal="right"/>
    </xf>
    <xf numFmtId="0" fontId="16" fillId="32" borderId="0" xfId="65" applyFont="1" applyFill="1" applyBorder="1" applyAlignment="1">
      <alignment horizontal="left"/>
      <protection/>
    </xf>
    <xf numFmtId="3" fontId="16" fillId="32" borderId="0" xfId="44" applyNumberFormat="1" applyFont="1" applyFill="1" applyBorder="1" applyAlignment="1">
      <alignment horizontal="right"/>
    </xf>
    <xf numFmtId="3" fontId="16" fillId="32" borderId="14" xfId="44" applyNumberFormat="1" applyFont="1" applyFill="1" applyBorder="1" applyAlignment="1">
      <alignment horizontal="right"/>
    </xf>
    <xf numFmtId="0" fontId="20" fillId="32" borderId="0" xfId="65" applyFont="1" applyFill="1" applyBorder="1" applyAlignment="1">
      <alignment horizontal="left" indent="3"/>
      <protection/>
    </xf>
    <xf numFmtId="0" fontId="16" fillId="32" borderId="0" xfId="0" applyFont="1" applyFill="1" applyAlignment="1" quotePrefix="1">
      <alignment horizontal="left" wrapText="1" indent="2"/>
    </xf>
    <xf numFmtId="172" fontId="16" fillId="32" borderId="0" xfId="44" applyNumberFormat="1" applyFont="1" applyFill="1" applyAlignment="1" quotePrefix="1">
      <alignment horizontal="left" wrapText="1" indent="2"/>
    </xf>
    <xf numFmtId="3" fontId="16" fillId="32" borderId="0" xfId="65" applyNumberFormat="1" applyFont="1" applyFill="1" applyBorder="1" applyAlignment="1">
      <alignment horizontal="right"/>
      <protection/>
    </xf>
    <xf numFmtId="0" fontId="23" fillId="32" borderId="0" xfId="0" applyFont="1" applyFill="1" applyAlignment="1">
      <alignment/>
    </xf>
    <xf numFmtId="0" fontId="16" fillId="0" borderId="0" xfId="0" applyFont="1" applyFill="1" applyAlignment="1">
      <alignment vertical="top"/>
    </xf>
    <xf numFmtId="0" fontId="16" fillId="32" borderId="0" xfId="0" applyFont="1" applyFill="1" applyAlignment="1">
      <alignment horizontal="right" vertical="top"/>
    </xf>
    <xf numFmtId="0" fontId="20" fillId="32" borderId="0" xfId="65" applyFont="1" applyFill="1" applyBorder="1" applyAlignment="1" quotePrefix="1">
      <alignment horizontal="left"/>
      <protection/>
    </xf>
    <xf numFmtId="3" fontId="15" fillId="32" borderId="0" xfId="44" applyNumberFormat="1" applyFont="1" applyFill="1" applyBorder="1" applyAlignment="1">
      <alignment/>
    </xf>
    <xf numFmtId="0" fontId="16" fillId="32" borderId="0" xfId="0" applyFont="1" applyFill="1" applyBorder="1" applyAlignment="1">
      <alignment horizontal="right"/>
    </xf>
    <xf numFmtId="173" fontId="16" fillId="32" borderId="0" xfId="65" applyNumberFormat="1" applyFont="1" applyFill="1" applyBorder="1" applyAlignment="1">
      <alignment horizontal="right"/>
      <protection/>
    </xf>
    <xf numFmtId="172" fontId="15" fillId="32" borderId="16" xfId="44" applyNumberFormat="1" applyFont="1" applyFill="1" applyBorder="1" applyAlignment="1">
      <alignment horizontal="right" vertical="center" wrapText="1"/>
    </xf>
    <xf numFmtId="0" fontId="15" fillId="32" borderId="0" xfId="65" applyFont="1" applyFill="1" applyBorder="1" applyAlignment="1">
      <alignment/>
      <protection/>
    </xf>
    <xf numFmtId="0" fontId="16" fillId="32" borderId="16" xfId="65" applyFont="1" applyFill="1" applyBorder="1" applyAlignment="1" quotePrefix="1">
      <alignment horizontal="left"/>
      <protection/>
    </xf>
    <xf numFmtId="3" fontId="16" fillId="32" borderId="16" xfId="44" applyNumberFormat="1" applyFont="1" applyFill="1" applyBorder="1" applyAlignment="1">
      <alignment/>
    </xf>
    <xf numFmtId="172" fontId="16" fillId="32" borderId="16" xfId="44" applyNumberFormat="1" applyFont="1" applyFill="1" applyBorder="1" applyAlignment="1">
      <alignment/>
    </xf>
    <xf numFmtId="0" fontId="16" fillId="32" borderId="17" xfId="65" applyFont="1" applyFill="1" applyBorder="1" applyAlignment="1" quotePrefix="1">
      <alignment horizontal="left"/>
      <protection/>
    </xf>
    <xf numFmtId="172" fontId="16" fillId="32" borderId="17" xfId="44" applyNumberFormat="1" applyFont="1" applyFill="1" applyBorder="1" applyAlignment="1">
      <alignment horizontal="left" indent="1"/>
    </xf>
    <xf numFmtId="172" fontId="16" fillId="32" borderId="16" xfId="44" applyNumberFormat="1" applyFont="1" applyFill="1" applyBorder="1" applyAlignment="1">
      <alignment horizontal="right"/>
    </xf>
    <xf numFmtId="3" fontId="16" fillId="32" borderId="0" xfId="65" applyNumberFormat="1" applyFont="1" applyFill="1" applyBorder="1" applyAlignment="1" quotePrefix="1">
      <alignment horizontal="left"/>
      <protection/>
    </xf>
    <xf numFmtId="3" fontId="20" fillId="32" borderId="0" xfId="65" applyNumberFormat="1" applyFont="1" applyFill="1" applyBorder="1" applyAlignment="1">
      <alignment horizontal="left"/>
      <protection/>
    </xf>
    <xf numFmtId="172" fontId="15" fillId="0" borderId="0" xfId="44" applyNumberFormat="1" applyFont="1" applyFill="1" applyBorder="1" applyAlignment="1" quotePrefix="1">
      <alignment horizontal="right"/>
    </xf>
    <xf numFmtId="0" fontId="20" fillId="32" borderId="0" xfId="65" applyFont="1" applyFill="1" applyBorder="1" applyAlignment="1">
      <alignment horizontal="left"/>
      <protection/>
    </xf>
    <xf numFmtId="3" fontId="20" fillId="32" borderId="0" xfId="65" applyNumberFormat="1" applyFont="1" applyFill="1" applyBorder="1" applyAlignment="1">
      <alignment horizontal="right"/>
      <protection/>
    </xf>
    <xf numFmtId="3" fontId="20" fillId="32" borderId="0" xfId="44" applyNumberFormat="1" applyFont="1" applyFill="1" applyBorder="1" applyAlignment="1" quotePrefix="1">
      <alignment/>
    </xf>
    <xf numFmtId="172" fontId="20" fillId="32" borderId="0" xfId="44" applyNumberFormat="1" applyFont="1" applyFill="1" applyBorder="1" applyAlignment="1" quotePrefix="1">
      <alignment/>
    </xf>
    <xf numFmtId="3" fontId="20" fillId="32" borderId="0" xfId="44" applyNumberFormat="1" applyFont="1" applyFill="1" applyBorder="1" applyAlignment="1" quotePrefix="1">
      <alignment horizontal="left"/>
    </xf>
    <xf numFmtId="172" fontId="20" fillId="32" borderId="0" xfId="44" applyNumberFormat="1" applyFont="1" applyFill="1" applyBorder="1" applyAlignment="1" quotePrefix="1">
      <alignment horizontal="left"/>
    </xf>
    <xf numFmtId="172" fontId="16" fillId="32" borderId="0" xfId="44" applyNumberFormat="1" applyFont="1" applyFill="1" applyBorder="1" applyAlignment="1" quotePrefix="1">
      <alignment horizontal="left"/>
    </xf>
    <xf numFmtId="0" fontId="15" fillId="32" borderId="0" xfId="0" applyFont="1" applyFill="1" applyBorder="1" applyAlignment="1">
      <alignment horizontal="center"/>
    </xf>
    <xf numFmtId="172" fontId="15" fillId="32" borderId="15" xfId="44" applyNumberFormat="1" applyFont="1" applyFill="1" applyBorder="1" applyAlignment="1">
      <alignment/>
    </xf>
    <xf numFmtId="172" fontId="16" fillId="32" borderId="0" xfId="44" applyNumberFormat="1" applyFont="1" applyFill="1" applyBorder="1" applyAlignment="1" quotePrefix="1">
      <alignment horizontal="right"/>
    </xf>
    <xf numFmtId="3" fontId="16" fillId="32" borderId="0" xfId="44" applyNumberFormat="1" applyFont="1" applyFill="1" applyBorder="1" applyAlignment="1" quotePrefix="1">
      <alignment/>
    </xf>
    <xf numFmtId="0" fontId="16" fillId="33" borderId="0" xfId="0" applyFont="1" applyFill="1" applyAlignment="1">
      <alignment/>
    </xf>
    <xf numFmtId="0" fontId="20" fillId="32" borderId="0" xfId="0" applyFont="1" applyFill="1" applyBorder="1" applyAlignment="1" quotePrefix="1">
      <alignment horizontal="left"/>
    </xf>
    <xf numFmtId="0" fontId="20" fillId="32" borderId="0" xfId="0" applyFont="1" applyFill="1" applyAlignment="1">
      <alignment/>
    </xf>
    <xf numFmtId="0" fontId="20" fillId="0" borderId="0" xfId="0" applyFont="1" applyAlignment="1">
      <alignment/>
    </xf>
    <xf numFmtId="0" fontId="16" fillId="32" borderId="0" xfId="61" applyFont="1" applyFill="1" applyBorder="1" quotePrefix="1">
      <alignment/>
      <protection/>
    </xf>
    <xf numFmtId="3" fontId="16" fillId="32" borderId="0" xfId="46" applyNumberFormat="1" applyFont="1" applyFill="1" applyBorder="1" applyAlignment="1">
      <alignment horizontal="left"/>
    </xf>
    <xf numFmtId="0" fontId="16" fillId="32" borderId="0" xfId="61" applyFont="1" applyFill="1" applyBorder="1" applyAlignment="1" quotePrefix="1">
      <alignment/>
      <protection/>
    </xf>
    <xf numFmtId="172" fontId="16" fillId="32" borderId="0" xfId="46" applyNumberFormat="1" applyFont="1" applyFill="1" applyBorder="1" applyAlignment="1">
      <alignment/>
    </xf>
    <xf numFmtId="0" fontId="16" fillId="32" borderId="0" xfId="0" applyFont="1" applyFill="1" applyBorder="1" applyAlignment="1" quotePrefix="1">
      <alignment horizontal="left" vertical="top"/>
    </xf>
    <xf numFmtId="0" fontId="15" fillId="32" borderId="0" xfId="0" applyFont="1" applyFill="1" applyBorder="1" applyAlignment="1">
      <alignment vertical="top"/>
    </xf>
    <xf numFmtId="172" fontId="15" fillId="32" borderId="0" xfId="44" applyNumberFormat="1" applyFont="1" applyFill="1" applyBorder="1" applyAlignment="1">
      <alignment horizontal="center" vertical="top"/>
    </xf>
    <xf numFmtId="0" fontId="16" fillId="32" borderId="0" xfId="61" applyFont="1" applyFill="1" applyBorder="1" applyAlignment="1" quotePrefix="1">
      <alignment vertical="top"/>
      <protection/>
    </xf>
    <xf numFmtId="172" fontId="15" fillId="32" borderId="0" xfId="44" applyNumberFormat="1" applyFont="1" applyFill="1" applyBorder="1" applyAlignment="1">
      <alignment vertical="top"/>
    </xf>
    <xf numFmtId="172" fontId="16" fillId="32" borderId="0" xfId="44" applyNumberFormat="1" applyFont="1" applyFill="1" applyBorder="1" applyAlignment="1">
      <alignment horizontal="left" vertical="top"/>
    </xf>
    <xf numFmtId="0" fontId="16" fillId="0" borderId="0" xfId="0" applyFont="1" applyAlignment="1">
      <alignment vertical="top"/>
    </xf>
    <xf numFmtId="172" fontId="16" fillId="32" borderId="0" xfId="46" applyNumberFormat="1" applyFont="1" applyFill="1" applyBorder="1" applyAlignment="1" quotePrefix="1">
      <alignment/>
    </xf>
    <xf numFmtId="0" fontId="16" fillId="32" borderId="0" xfId="61" applyFont="1" applyFill="1" applyBorder="1">
      <alignment/>
      <protection/>
    </xf>
    <xf numFmtId="4" fontId="16" fillId="32" borderId="0" xfId="46" applyNumberFormat="1" applyFont="1" applyFill="1" applyBorder="1" applyAlignment="1">
      <alignment horizontal="left"/>
    </xf>
    <xf numFmtId="0" fontId="16" fillId="32" borderId="0" xfId="63" applyFont="1" applyFill="1" applyBorder="1">
      <alignment/>
      <protection/>
    </xf>
    <xf numFmtId="0" fontId="15" fillId="32" borderId="0" xfId="65" applyFont="1" applyFill="1" applyBorder="1" applyAlignment="1">
      <alignment horizontal="left"/>
      <protection/>
    </xf>
    <xf numFmtId="172" fontId="15" fillId="0" borderId="0" xfId="44" applyNumberFormat="1" applyFont="1" applyFill="1" applyBorder="1" applyAlignment="1">
      <alignment horizontal="right"/>
    </xf>
    <xf numFmtId="0" fontId="15" fillId="0" borderId="0" xfId="0" applyFont="1" applyFill="1" applyBorder="1" applyAlignment="1">
      <alignment/>
    </xf>
    <xf numFmtId="172" fontId="15" fillId="32" borderId="0" xfId="44" applyNumberFormat="1" applyFont="1" applyFill="1" applyBorder="1" applyAlignment="1">
      <alignment horizontal="right" wrapText="1"/>
    </xf>
    <xf numFmtId="0" fontId="15" fillId="32" borderId="0" xfId="0" applyFont="1" applyFill="1" applyBorder="1" applyAlignment="1">
      <alignment horizontal="left" wrapText="1"/>
    </xf>
    <xf numFmtId="172" fontId="16" fillId="32" borderId="0" xfId="44" applyNumberFormat="1" applyFont="1" applyFill="1" applyBorder="1" applyAlignment="1">
      <alignment wrapText="1"/>
    </xf>
    <xf numFmtId="172" fontId="16" fillId="32" borderId="20" xfId="44" applyNumberFormat="1" applyFont="1" applyFill="1" applyBorder="1" applyAlignment="1">
      <alignment horizontal="right"/>
    </xf>
    <xf numFmtId="37" fontId="15" fillId="32" borderId="0" xfId="0" applyNumberFormat="1" applyFont="1" applyFill="1" applyBorder="1" applyAlignment="1">
      <alignment/>
    </xf>
    <xf numFmtId="37" fontId="20" fillId="32" borderId="0" xfId="0" applyNumberFormat="1" applyFont="1" applyFill="1" applyBorder="1" applyAlignment="1" quotePrefix="1">
      <alignment horizontal="left"/>
    </xf>
    <xf numFmtId="9" fontId="16" fillId="32" borderId="0" xfId="68" applyFont="1" applyFill="1" applyBorder="1" applyAlignment="1">
      <alignment/>
    </xf>
    <xf numFmtId="9" fontId="16" fillId="32" borderId="0" xfId="68" applyFont="1" applyFill="1" applyBorder="1" applyAlignment="1" quotePrefix="1">
      <alignment horizontal="right"/>
    </xf>
    <xf numFmtId="0" fontId="20" fillId="32" borderId="0" xfId="0" applyFont="1" applyFill="1" applyBorder="1" applyAlignment="1" quotePrefix="1">
      <alignment horizontal="justify"/>
    </xf>
    <xf numFmtId="0" fontId="20" fillId="32" borderId="0" xfId="0" applyFont="1" applyFill="1" applyAlignment="1">
      <alignment horizontal="justify"/>
    </xf>
    <xf numFmtId="0" fontId="16" fillId="32" borderId="0" xfId="0" applyFont="1" applyFill="1" applyBorder="1" applyAlignment="1" quotePrefix="1">
      <alignment horizontal="justify" wrapText="1"/>
    </xf>
    <xf numFmtId="172" fontId="20" fillId="32" borderId="0" xfId="44" applyNumberFormat="1" applyFont="1" applyFill="1" applyAlignment="1">
      <alignment horizontal="justify"/>
    </xf>
    <xf numFmtId="0" fontId="20" fillId="32" borderId="0" xfId="0" applyFont="1" applyFill="1" applyBorder="1" applyAlignment="1">
      <alignment horizontal="left"/>
    </xf>
    <xf numFmtId="172" fontId="20" fillId="32" borderId="20" xfId="44" applyNumberFormat="1" applyFont="1" applyFill="1" applyBorder="1" applyAlignment="1">
      <alignment horizontal="right"/>
    </xf>
    <xf numFmtId="172" fontId="20" fillId="32" borderId="0" xfId="44" applyNumberFormat="1" applyFont="1" applyFill="1" applyBorder="1" applyAlignment="1">
      <alignment horizontal="center"/>
    </xf>
    <xf numFmtId="0" fontId="21" fillId="32" borderId="0" xfId="0" applyFont="1" applyFill="1" applyBorder="1" applyAlignment="1">
      <alignment horizontal="left"/>
    </xf>
    <xf numFmtId="172" fontId="21" fillId="32" borderId="0" xfId="44" applyNumberFormat="1" applyFont="1" applyFill="1" applyBorder="1" applyAlignment="1">
      <alignment horizontal="left"/>
    </xf>
    <xf numFmtId="172" fontId="15" fillId="0" borderId="0" xfId="44" applyNumberFormat="1" applyFont="1" applyBorder="1" applyAlignment="1">
      <alignment horizontal="right"/>
    </xf>
    <xf numFmtId="172" fontId="16" fillId="0" borderId="0" xfId="44" applyNumberFormat="1" applyFont="1" applyBorder="1" applyAlignment="1">
      <alignment horizontal="left"/>
    </xf>
    <xf numFmtId="172" fontId="15" fillId="32" borderId="0" xfId="44" applyNumberFormat="1" applyFont="1" applyFill="1" applyBorder="1" applyAlignment="1">
      <alignment horizontal="left"/>
    </xf>
    <xf numFmtId="172" fontId="16" fillId="32" borderId="0" xfId="44" applyNumberFormat="1" applyFont="1" applyFill="1" applyBorder="1" applyAlignment="1">
      <alignment horizontal="right" wrapText="1"/>
    </xf>
    <xf numFmtId="0" fontId="15" fillId="32" borderId="0" xfId="65" applyFont="1" applyFill="1" applyBorder="1" applyAlignment="1" quotePrefix="1">
      <alignment horizontal="left"/>
      <protection/>
    </xf>
    <xf numFmtId="172" fontId="15" fillId="32" borderId="15" xfId="44" applyNumberFormat="1" applyFont="1" applyFill="1" applyBorder="1" applyAlignment="1">
      <alignment horizontal="right"/>
    </xf>
    <xf numFmtId="0" fontId="16" fillId="32" borderId="0" xfId="0" applyFont="1" applyFill="1" applyBorder="1" applyAlignment="1">
      <alignment horizontal="justify" wrapText="1"/>
    </xf>
    <xf numFmtId="0" fontId="16" fillId="32" borderId="0" xfId="0" applyFont="1" applyFill="1" applyBorder="1" applyAlignment="1" quotePrefix="1">
      <alignment horizontal="left" indent="1"/>
    </xf>
    <xf numFmtId="0" fontId="21" fillId="32" borderId="0" xfId="0" applyFont="1" applyFill="1" applyBorder="1" applyAlignment="1">
      <alignment/>
    </xf>
    <xf numFmtId="172" fontId="15" fillId="32" borderId="20" xfId="44" applyNumberFormat="1" applyFont="1" applyFill="1" applyBorder="1" applyAlignment="1">
      <alignment horizontal="right"/>
    </xf>
    <xf numFmtId="0" fontId="15" fillId="0" borderId="0" xfId="0" applyFont="1" applyBorder="1" applyAlignment="1">
      <alignment wrapText="1"/>
    </xf>
    <xf numFmtId="172" fontId="15" fillId="32" borderId="18" xfId="44" applyNumberFormat="1" applyFont="1" applyFill="1" applyBorder="1" applyAlignment="1">
      <alignment/>
    </xf>
    <xf numFmtId="172" fontId="15" fillId="0" borderId="0" xfId="0" applyNumberFormat="1" applyFont="1" applyBorder="1" applyAlignment="1">
      <alignment/>
    </xf>
    <xf numFmtId="172" fontId="21" fillId="32" borderId="0" xfId="44" applyNumberFormat="1" applyFont="1" applyFill="1" applyBorder="1" applyAlignment="1">
      <alignment horizontal="center" wrapText="1"/>
    </xf>
    <xf numFmtId="0" fontId="17" fillId="32" borderId="0" xfId="0" applyFont="1" applyFill="1" applyAlignment="1">
      <alignment horizontal="center" wrapText="1"/>
    </xf>
    <xf numFmtId="172" fontId="21" fillId="32" borderId="0" xfId="44" applyNumberFormat="1" applyFont="1" applyFill="1" applyBorder="1" applyAlignment="1">
      <alignment horizontal="justify" wrapText="1"/>
    </xf>
    <xf numFmtId="172" fontId="21" fillId="32" borderId="0" xfId="44" applyNumberFormat="1" applyFont="1" applyFill="1" applyBorder="1" applyAlignment="1">
      <alignment wrapText="1"/>
    </xf>
    <xf numFmtId="172" fontId="16" fillId="32" borderId="14" xfId="44" applyNumberFormat="1" applyFont="1" applyFill="1" applyBorder="1" applyAlignment="1">
      <alignment horizontal="left"/>
    </xf>
    <xf numFmtId="0" fontId="15" fillId="32" borderId="0" xfId="0" applyFont="1" applyFill="1" applyAlignment="1">
      <alignment horizontal="right" vertical="top"/>
    </xf>
    <xf numFmtId="0" fontId="16" fillId="32" borderId="0" xfId="0" applyFont="1" applyFill="1" applyAlignment="1">
      <alignment horizontal="center" wrapText="1"/>
    </xf>
    <xf numFmtId="172" fontId="15" fillId="32" borderId="0" xfId="44" applyNumberFormat="1" applyFont="1" applyFill="1" applyBorder="1" applyAlignment="1">
      <alignment horizontal="left" vertical="center"/>
    </xf>
    <xf numFmtId="0" fontId="15" fillId="32" borderId="0" xfId="0" applyFont="1" applyFill="1" applyBorder="1" applyAlignment="1">
      <alignment horizontal="right" vertical="center"/>
    </xf>
    <xf numFmtId="0" fontId="15" fillId="32" borderId="0" xfId="0" applyFont="1" applyFill="1" applyAlignment="1">
      <alignment horizontal="center" wrapText="1"/>
    </xf>
    <xf numFmtId="0" fontId="15" fillId="32" borderId="0" xfId="0" applyFont="1" applyFill="1" applyAlignment="1">
      <alignment horizontal="right" vertical="center" wrapText="1"/>
    </xf>
    <xf numFmtId="172" fontId="16" fillId="32" borderId="0" xfId="44" applyNumberFormat="1" applyFont="1" applyFill="1" applyAlignment="1">
      <alignment horizontal="center" wrapText="1"/>
    </xf>
    <xf numFmtId="0" fontId="16" fillId="32" borderId="0" xfId="0" applyFont="1" applyFill="1" applyBorder="1" applyAlignment="1">
      <alignment horizontal="center" wrapText="1"/>
    </xf>
    <xf numFmtId="172" fontId="16" fillId="32" borderId="20" xfId="44" applyNumberFormat="1" applyFont="1" applyFill="1" applyBorder="1" applyAlignment="1">
      <alignment horizontal="center" wrapText="1"/>
    </xf>
    <xf numFmtId="37" fontId="15" fillId="0" borderId="0" xfId="0" applyNumberFormat="1" applyFont="1" applyBorder="1" applyAlignment="1">
      <alignment horizontal="left"/>
    </xf>
    <xf numFmtId="0" fontId="16" fillId="0" borderId="0" xfId="0" applyFont="1" applyBorder="1" applyAlignment="1">
      <alignment/>
    </xf>
    <xf numFmtId="172" fontId="16" fillId="0" borderId="0" xfId="44" applyNumberFormat="1" applyFont="1" applyBorder="1" applyAlignment="1">
      <alignment/>
    </xf>
    <xf numFmtId="0" fontId="18" fillId="0" borderId="0" xfId="0" applyFont="1" applyAlignment="1">
      <alignment vertical="center"/>
    </xf>
    <xf numFmtId="172" fontId="16" fillId="0" borderId="0" xfId="44" applyNumberFormat="1" applyFont="1" applyAlignment="1">
      <alignment/>
    </xf>
    <xf numFmtId="172" fontId="16" fillId="0" borderId="0" xfId="44" applyNumberFormat="1" applyFont="1" applyAlignment="1">
      <alignment horizontal="center"/>
    </xf>
    <xf numFmtId="37" fontId="15" fillId="0" borderId="0" xfId="0" applyNumberFormat="1" applyFont="1" applyBorder="1" applyAlignment="1">
      <alignment/>
    </xf>
    <xf numFmtId="0" fontId="17" fillId="0" borderId="0" xfId="0" applyFont="1" applyAlignment="1">
      <alignment/>
    </xf>
    <xf numFmtId="0" fontId="22" fillId="0" borderId="0" xfId="0" applyFont="1" applyAlignment="1">
      <alignment/>
    </xf>
    <xf numFmtId="0" fontId="15" fillId="0" borderId="0" xfId="0" applyFont="1" applyFill="1" applyBorder="1" applyAlignment="1" quotePrefix="1">
      <alignment horizontal="left" vertical="top"/>
    </xf>
    <xf numFmtId="3" fontId="15" fillId="0" borderId="0" xfId="44" applyNumberFormat="1" applyFont="1" applyFill="1" applyBorder="1" applyAlignment="1">
      <alignment vertical="top"/>
    </xf>
    <xf numFmtId="0" fontId="16" fillId="0" borderId="0" xfId="0" applyFont="1" applyFill="1" applyBorder="1" applyAlignment="1">
      <alignment horizontal="left" vertical="top"/>
    </xf>
    <xf numFmtId="0" fontId="17" fillId="0" borderId="0" xfId="0" applyFont="1" applyAlignment="1">
      <alignment vertical="top"/>
    </xf>
    <xf numFmtId="0" fontId="22" fillId="0" borderId="0" xfId="0" applyFont="1" applyAlignment="1">
      <alignment vertical="top"/>
    </xf>
    <xf numFmtId="0" fontId="15" fillId="0" borderId="0" xfId="65" applyFont="1" applyFill="1" applyBorder="1" applyAlignment="1">
      <alignment horizontal="left" vertical="center"/>
      <protection/>
    </xf>
    <xf numFmtId="0" fontId="15" fillId="0" borderId="0" xfId="0" applyFont="1" applyFill="1" applyBorder="1" applyAlignment="1">
      <alignment horizontal="left" vertical="center"/>
    </xf>
    <xf numFmtId="0" fontId="16" fillId="0" borderId="0" xfId="0" applyFont="1" applyFill="1" applyAlignment="1">
      <alignment vertical="center"/>
    </xf>
    <xf numFmtId="172" fontId="16" fillId="0" borderId="0" xfId="44" applyNumberFormat="1" applyFont="1" applyFill="1" applyBorder="1" applyAlignment="1">
      <alignment horizontal="left" vertical="center"/>
    </xf>
    <xf numFmtId="172" fontId="16" fillId="0" borderId="14" xfId="44" applyNumberFormat="1" applyFont="1" applyFill="1" applyBorder="1" applyAlignment="1">
      <alignment horizontal="left" vertical="center"/>
    </xf>
    <xf numFmtId="172" fontId="20" fillId="0" borderId="0" xfId="44" applyNumberFormat="1" applyFont="1" applyFill="1" applyBorder="1" applyAlignment="1">
      <alignment horizontal="left" vertical="center"/>
    </xf>
    <xf numFmtId="172" fontId="16" fillId="0" borderId="0" xfId="44" applyNumberFormat="1" applyFont="1" applyFill="1" applyBorder="1" applyAlignment="1">
      <alignment horizontal="justify" vertical="center" wrapText="1"/>
    </xf>
    <xf numFmtId="172" fontId="16" fillId="0" borderId="0" xfId="44" applyNumberFormat="1" applyFont="1" applyFill="1" applyAlignment="1">
      <alignment vertical="center"/>
    </xf>
    <xf numFmtId="172" fontId="15" fillId="0" borderId="0" xfId="44" applyNumberFormat="1" applyFont="1" applyFill="1" applyAlignment="1">
      <alignment vertical="center"/>
    </xf>
    <xf numFmtId="0" fontId="17" fillId="0" borderId="0" xfId="0" applyFont="1" applyAlignment="1">
      <alignment vertical="center"/>
    </xf>
    <xf numFmtId="172" fontId="15" fillId="0" borderId="16" xfId="44" applyNumberFormat="1" applyFont="1" applyFill="1" applyBorder="1" applyAlignment="1">
      <alignment horizontal="center" vertical="center" wrapText="1"/>
    </xf>
    <xf numFmtId="0" fontId="22" fillId="0" borderId="0" xfId="0" applyFont="1" applyAlignment="1">
      <alignment vertical="center"/>
    </xf>
    <xf numFmtId="172" fontId="20" fillId="0" borderId="0" xfId="44" applyNumberFormat="1" applyFont="1" applyFill="1" applyBorder="1" applyAlignment="1">
      <alignment/>
    </xf>
    <xf numFmtId="172" fontId="20" fillId="0" borderId="0" xfId="44" applyNumberFormat="1" applyFont="1" applyFill="1" applyAlignment="1">
      <alignment/>
    </xf>
    <xf numFmtId="172" fontId="20" fillId="0" borderId="0" xfId="44" applyNumberFormat="1" applyFont="1" applyFill="1" applyAlignment="1">
      <alignment horizontal="center"/>
    </xf>
    <xf numFmtId="172" fontId="21" fillId="0" borderId="0" xfId="44" applyNumberFormat="1" applyFont="1" applyFill="1" applyAlignment="1">
      <alignment/>
    </xf>
    <xf numFmtId="172" fontId="20" fillId="0" borderId="0" xfId="44" applyNumberFormat="1" applyFont="1" applyFill="1" applyAlignment="1">
      <alignment/>
    </xf>
    <xf numFmtId="172" fontId="20" fillId="0" borderId="0" xfId="44" applyNumberFormat="1" applyFont="1" applyFill="1" applyBorder="1" applyAlignment="1" quotePrefix="1">
      <alignment horizontal="justify" vertical="center"/>
    </xf>
    <xf numFmtId="172" fontId="15" fillId="0" borderId="16" xfId="44" applyNumberFormat="1" applyFont="1" applyFill="1" applyBorder="1" applyAlignment="1">
      <alignment horizontal="right" vertical="center"/>
    </xf>
    <xf numFmtId="0" fontId="20" fillId="0" borderId="0" xfId="65" applyFont="1" applyFill="1" applyBorder="1" applyAlignment="1" quotePrefix="1">
      <alignment horizontal="left"/>
      <protection/>
    </xf>
    <xf numFmtId="0" fontId="20" fillId="0" borderId="0" xfId="0" applyFont="1" applyBorder="1" applyAlignment="1">
      <alignment/>
    </xf>
    <xf numFmtId="172" fontId="20" fillId="0" borderId="0" xfId="44" applyNumberFormat="1" applyFont="1" applyFill="1" applyBorder="1" applyAlignment="1">
      <alignment horizontal="right"/>
    </xf>
    <xf numFmtId="172" fontId="21" fillId="0" borderId="0" xfId="44" applyNumberFormat="1" applyFont="1" applyFill="1" applyBorder="1" applyAlignment="1">
      <alignment/>
    </xf>
    <xf numFmtId="172" fontId="20" fillId="0" borderId="0" xfId="44" applyNumberFormat="1" applyFont="1" applyFill="1" applyBorder="1" applyAlignment="1" quotePrefix="1">
      <alignment horizontal="left"/>
    </xf>
    <xf numFmtId="172" fontId="17" fillId="0" borderId="0" xfId="0" applyNumberFormat="1" applyFont="1" applyAlignment="1">
      <alignment/>
    </xf>
    <xf numFmtId="172" fontId="15" fillId="0" borderId="16" xfId="44" applyNumberFormat="1" applyFont="1" applyFill="1" applyBorder="1" applyAlignment="1">
      <alignment vertical="center"/>
    </xf>
    <xf numFmtId="172" fontId="16" fillId="0" borderId="0" xfId="44" applyNumberFormat="1" applyFont="1" applyFill="1" applyBorder="1" applyAlignment="1">
      <alignment horizontal="right" vertical="center"/>
    </xf>
    <xf numFmtId="0" fontId="16" fillId="0" borderId="0" xfId="0" applyFont="1" applyFill="1" applyBorder="1" applyAlignment="1">
      <alignment horizontal="left" vertical="center" indent="1"/>
    </xf>
    <xf numFmtId="0" fontId="16" fillId="0" borderId="0" xfId="0" applyFont="1" applyFill="1" applyBorder="1" applyAlignment="1">
      <alignment horizontal="left" vertical="center"/>
    </xf>
    <xf numFmtId="172" fontId="22" fillId="0" borderId="0" xfId="0" applyNumberFormat="1" applyFont="1" applyAlignment="1">
      <alignment/>
    </xf>
    <xf numFmtId="172" fontId="3" fillId="0" borderId="10" xfId="44" applyNumberFormat="1" applyFont="1" applyBorder="1" applyAlignment="1">
      <alignment/>
    </xf>
    <xf numFmtId="172" fontId="2" fillId="0" borderId="10" xfId="44" applyNumberFormat="1" applyFont="1" applyBorder="1" applyAlignment="1">
      <alignment horizontal="right"/>
    </xf>
    <xf numFmtId="172" fontId="2" fillId="0" borderId="10" xfId="44" applyNumberFormat="1" applyFont="1" applyBorder="1" applyAlignment="1">
      <alignment horizontal="right"/>
    </xf>
    <xf numFmtId="172" fontId="3" fillId="0" borderId="10" xfId="44" applyNumberFormat="1" applyFont="1" applyBorder="1" applyAlignment="1">
      <alignment horizontal="right"/>
    </xf>
    <xf numFmtId="172" fontId="2" fillId="0" borderId="0" xfId="44" applyNumberFormat="1" applyFont="1" applyFill="1" applyAlignment="1">
      <alignment/>
    </xf>
    <xf numFmtId="172" fontId="2" fillId="0" borderId="11" xfId="44" applyNumberFormat="1" applyFont="1" applyBorder="1" applyAlignment="1">
      <alignment/>
    </xf>
    <xf numFmtId="172" fontId="30" fillId="0" borderId="10" xfId="44" applyNumberFormat="1" applyFont="1" applyBorder="1" applyAlignment="1">
      <alignment horizontal="right"/>
    </xf>
    <xf numFmtId="172" fontId="6" fillId="0" borderId="0" xfId="44" applyNumberFormat="1" applyFont="1" applyAlignment="1">
      <alignment/>
    </xf>
    <xf numFmtId="172" fontId="2" fillId="0" borderId="0" xfId="44" applyNumberFormat="1" applyFont="1" applyAlignment="1">
      <alignment/>
    </xf>
    <xf numFmtId="172" fontId="31" fillId="0" borderId="10" xfId="44" applyNumberFormat="1" applyFont="1" applyBorder="1" applyAlignment="1">
      <alignment horizontal="right"/>
    </xf>
    <xf numFmtId="172" fontId="2" fillId="0" borderId="0" xfId="44" applyNumberFormat="1" applyFont="1" applyFill="1" applyAlignment="1">
      <alignment horizontal="right"/>
    </xf>
    <xf numFmtId="172" fontId="2" fillId="0" borderId="12" xfId="44" applyNumberFormat="1" applyFont="1" applyBorder="1" applyAlignment="1">
      <alignment/>
    </xf>
    <xf numFmtId="172" fontId="2" fillId="0" borderId="10" xfId="44" applyNumberFormat="1" applyFont="1" applyBorder="1" applyAlignment="1">
      <alignment/>
    </xf>
    <xf numFmtId="172" fontId="3" fillId="0" borderId="10" xfId="44" applyNumberFormat="1" applyFont="1" applyBorder="1" applyAlignment="1">
      <alignment/>
    </xf>
    <xf numFmtId="172" fontId="2" fillId="0" borderId="10" xfId="44" applyNumberFormat="1" applyFont="1" applyBorder="1" applyAlignment="1">
      <alignment/>
    </xf>
    <xf numFmtId="172" fontId="2" fillId="0" borderId="10" xfId="44" applyNumberFormat="1" applyFont="1" applyBorder="1" applyAlignment="1">
      <alignment/>
    </xf>
    <xf numFmtId="172" fontId="15" fillId="32" borderId="0" xfId="0" applyNumberFormat="1" applyFont="1" applyFill="1" applyBorder="1" applyAlignment="1">
      <alignment/>
    </xf>
    <xf numFmtId="172" fontId="15" fillId="32" borderId="0" xfId="44" applyNumberFormat="1" applyFont="1" applyFill="1" applyBorder="1" applyAlignment="1">
      <alignment horizontal="center" wrapText="1"/>
    </xf>
    <xf numFmtId="0" fontId="8" fillId="0" borderId="0" xfId="65" applyFont="1" applyFill="1" applyBorder="1" applyAlignment="1" quotePrefix="1">
      <alignment horizontal="left"/>
      <protection/>
    </xf>
    <xf numFmtId="0" fontId="8" fillId="0" borderId="0" xfId="65" applyFont="1" applyFill="1" applyBorder="1" applyAlignment="1" quotePrefix="1">
      <alignment horizontal="justify"/>
      <protection/>
    </xf>
    <xf numFmtId="172" fontId="8" fillId="0" borderId="0" xfId="44" applyNumberFormat="1" applyFont="1" applyFill="1" applyBorder="1" applyAlignment="1" quotePrefix="1">
      <alignment horizontal="justify"/>
    </xf>
    <xf numFmtId="0" fontId="7" fillId="0" borderId="0" xfId="0" applyFont="1" applyAlignment="1">
      <alignment horizontal="center"/>
    </xf>
    <xf numFmtId="0" fontId="7" fillId="0" borderId="0" xfId="0" applyFont="1" applyAlignment="1">
      <alignment/>
    </xf>
    <xf numFmtId="172" fontId="7" fillId="0" borderId="0" xfId="44" applyNumberFormat="1" applyFont="1" applyAlignment="1">
      <alignment/>
    </xf>
    <xf numFmtId="0" fontId="25" fillId="0" borderId="0" xfId="0" applyFont="1" applyAlignment="1">
      <alignment/>
    </xf>
    <xf numFmtId="0" fontId="26" fillId="32" borderId="0" xfId="0" applyFont="1" applyFill="1" applyBorder="1" applyAlignment="1" quotePrefix="1">
      <alignment horizontal="left"/>
    </xf>
    <xf numFmtId="172" fontId="16" fillId="32" borderId="0" xfId="44" applyNumberFormat="1" applyFont="1" applyFill="1" applyBorder="1" applyAlignment="1" quotePrefix="1">
      <alignment horizontal="center"/>
    </xf>
    <xf numFmtId="172" fontId="2" fillId="0" borderId="0" xfId="0" applyNumberFormat="1" applyFont="1" applyAlignment="1">
      <alignment/>
    </xf>
    <xf numFmtId="0" fontId="16" fillId="32" borderId="0" xfId="0" applyFont="1" applyFill="1" applyAlignment="1" quotePrefix="1">
      <alignment horizontal="justify" wrapText="1"/>
    </xf>
    <xf numFmtId="172" fontId="16" fillId="32" borderId="0" xfId="46" applyNumberFormat="1" applyFont="1" applyFill="1" applyBorder="1" applyAlignment="1">
      <alignment horizontal="left"/>
    </xf>
    <xf numFmtId="0" fontId="25" fillId="32" borderId="0" xfId="0" applyFont="1" applyFill="1" applyBorder="1" applyAlignment="1" quotePrefix="1">
      <alignment horizontal="left"/>
    </xf>
    <xf numFmtId="0" fontId="2" fillId="0" borderId="21" xfId="0" applyFont="1" applyBorder="1" applyAlignment="1">
      <alignment/>
    </xf>
    <xf numFmtId="0" fontId="2" fillId="0" borderId="21" xfId="0" applyFont="1" applyBorder="1" applyAlignment="1">
      <alignment horizontal="center"/>
    </xf>
    <xf numFmtId="172" fontId="2" fillId="0" borderId="11" xfId="44" applyNumberFormat="1" applyFont="1" applyBorder="1" applyAlignment="1">
      <alignment horizontal="right"/>
    </xf>
    <xf numFmtId="0" fontId="2" fillId="0" borderId="0" xfId="0" applyFont="1" applyBorder="1" applyAlignment="1">
      <alignment/>
    </xf>
    <xf numFmtId="0" fontId="2" fillId="0" borderId="0" xfId="0" applyFont="1" applyBorder="1" applyAlignment="1">
      <alignment horizontal="center"/>
    </xf>
    <xf numFmtId="172" fontId="2" fillId="0" borderId="0" xfId="44" applyNumberFormat="1" applyFont="1" applyBorder="1" applyAlignment="1">
      <alignment horizontal="right"/>
    </xf>
    <xf numFmtId="0" fontId="2" fillId="0" borderId="22" xfId="0" applyFont="1" applyBorder="1" applyAlignment="1">
      <alignment/>
    </xf>
    <xf numFmtId="0" fontId="2" fillId="0" borderId="22" xfId="0" applyFont="1" applyBorder="1" applyAlignment="1">
      <alignment horizontal="center"/>
    </xf>
    <xf numFmtId="172" fontId="2" fillId="0" borderId="22" xfId="44" applyNumberFormat="1" applyFont="1" applyBorder="1" applyAlignment="1">
      <alignment horizontal="right"/>
    </xf>
    <xf numFmtId="172" fontId="2" fillId="0" borderId="21" xfId="44" applyNumberFormat="1" applyFont="1" applyBorder="1" applyAlignment="1">
      <alignment horizontal="right"/>
    </xf>
    <xf numFmtId="172" fontId="2" fillId="0" borderId="0" xfId="44" applyNumberFormat="1" applyFont="1" applyBorder="1" applyAlignment="1">
      <alignment horizontal="right"/>
    </xf>
    <xf numFmtId="172" fontId="2" fillId="0" borderId="22" xfId="44" applyNumberFormat="1" applyFont="1" applyBorder="1" applyAlignment="1">
      <alignment horizontal="right"/>
    </xf>
    <xf numFmtId="0" fontId="3" fillId="0" borderId="10" xfId="0" applyFont="1" applyBorder="1" applyAlignment="1">
      <alignment horizontal="left"/>
    </xf>
    <xf numFmtId="172" fontId="28" fillId="0" borderId="0" xfId="44" applyNumberFormat="1" applyFont="1" applyBorder="1" applyAlignment="1">
      <alignment horizontal="right"/>
    </xf>
    <xf numFmtId="172" fontId="2" fillId="0" borderId="12" xfId="44" applyNumberFormat="1" applyFont="1" applyFill="1" applyBorder="1" applyAlignment="1" quotePrefix="1">
      <alignment horizontal="center" vertical="center" wrapText="1"/>
    </xf>
    <xf numFmtId="172" fontId="3" fillId="0" borderId="10" xfId="44" applyNumberFormat="1" applyFont="1" applyBorder="1" applyAlignment="1">
      <alignment horizontal="center"/>
    </xf>
    <xf numFmtId="0" fontId="20" fillId="32" borderId="0" xfId="0" applyFont="1" applyFill="1" applyBorder="1" applyAlignment="1">
      <alignment horizontal="left" indent="1"/>
    </xf>
    <xf numFmtId="0" fontId="2" fillId="32" borderId="0" xfId="0" applyFont="1" applyFill="1" applyAlignment="1">
      <alignment/>
    </xf>
    <xf numFmtId="0" fontId="2" fillId="32" borderId="0" xfId="0" applyFont="1" applyFill="1" applyAlignment="1">
      <alignment horizontal="right"/>
    </xf>
    <xf numFmtId="0" fontId="2" fillId="32" borderId="12" xfId="0" applyFont="1" applyFill="1" applyBorder="1" applyAlignment="1">
      <alignment horizontal="center" vertical="center" wrapText="1"/>
    </xf>
    <xf numFmtId="3" fontId="2" fillId="32" borderId="11" xfId="0" applyNumberFormat="1" applyFont="1" applyFill="1" applyBorder="1" applyAlignment="1">
      <alignment/>
    </xf>
    <xf numFmtId="3" fontId="3" fillId="32" borderId="10" xfId="0" applyNumberFormat="1" applyFont="1" applyFill="1" applyBorder="1" applyAlignment="1">
      <alignment/>
    </xf>
    <xf numFmtId="172" fontId="3" fillId="32" borderId="10" xfId="44" applyNumberFormat="1" applyFont="1" applyFill="1" applyBorder="1" applyAlignment="1">
      <alignment/>
    </xf>
    <xf numFmtId="3" fontId="2" fillId="32" borderId="10" xfId="0" applyNumberFormat="1" applyFont="1" applyFill="1" applyBorder="1" applyAlignment="1">
      <alignment/>
    </xf>
    <xf numFmtId="172" fontId="2" fillId="32" borderId="10" xfId="44" applyNumberFormat="1" applyFont="1" applyFill="1" applyBorder="1" applyAlignment="1">
      <alignment/>
    </xf>
    <xf numFmtId="171" fontId="3" fillId="32" borderId="10" xfId="44" applyFont="1" applyFill="1" applyBorder="1" applyAlignment="1">
      <alignment/>
    </xf>
    <xf numFmtId="172" fontId="30" fillId="32" borderId="10" xfId="44" applyNumberFormat="1" applyFont="1" applyFill="1" applyBorder="1" applyAlignment="1">
      <alignment horizontal="right"/>
    </xf>
    <xf numFmtId="172" fontId="31" fillId="32" borderId="10" xfId="44" applyNumberFormat="1" applyFont="1" applyFill="1" applyBorder="1" applyAlignment="1">
      <alignment horizontal="right"/>
    </xf>
    <xf numFmtId="172" fontId="24" fillId="32" borderId="10" xfId="44" applyNumberFormat="1" applyFont="1" applyFill="1" applyBorder="1" applyAlignment="1">
      <alignment/>
    </xf>
    <xf numFmtId="172" fontId="2" fillId="32" borderId="0" xfId="0" applyNumberFormat="1" applyFont="1" applyFill="1" applyAlignment="1">
      <alignment/>
    </xf>
    <xf numFmtId="174" fontId="2" fillId="32" borderId="0" xfId="0" applyNumberFormat="1" applyFont="1" applyFill="1" applyAlignment="1">
      <alignment/>
    </xf>
    <xf numFmtId="3" fontId="2" fillId="32" borderId="0" xfId="0" applyNumberFormat="1" applyFont="1" applyFill="1" applyAlignment="1">
      <alignment/>
    </xf>
    <xf numFmtId="0" fontId="11" fillId="32" borderId="0" xfId="0" applyFont="1" applyFill="1" applyAlignment="1">
      <alignment horizontal="right"/>
    </xf>
    <xf numFmtId="172" fontId="7" fillId="32" borderId="0" xfId="44" applyNumberFormat="1" applyFont="1" applyFill="1" applyAlignment="1">
      <alignment/>
    </xf>
    <xf numFmtId="0" fontId="7" fillId="32" borderId="0" xfId="0" applyFont="1" applyFill="1" applyAlignment="1">
      <alignment/>
    </xf>
    <xf numFmtId="0" fontId="6" fillId="32" borderId="0" xfId="0" applyFont="1" applyFill="1" applyAlignment="1">
      <alignment/>
    </xf>
    <xf numFmtId="172" fontId="2" fillId="32" borderId="0" xfId="44" applyNumberFormat="1" applyFont="1" applyFill="1" applyAlignment="1">
      <alignment/>
    </xf>
    <xf numFmtId="3" fontId="6" fillId="32" borderId="0" xfId="0" applyNumberFormat="1" applyFont="1" applyFill="1" applyAlignment="1">
      <alignment/>
    </xf>
    <xf numFmtId="172" fontId="3" fillId="0" borderId="0" xfId="0" applyNumberFormat="1" applyFont="1" applyAlignment="1">
      <alignment/>
    </xf>
    <xf numFmtId="171" fontId="15" fillId="0" borderId="0" xfId="44" applyFont="1" applyAlignment="1">
      <alignment/>
    </xf>
    <xf numFmtId="172" fontId="2" fillId="0" borderId="12" xfId="44" applyNumberFormat="1" applyFont="1" applyFill="1" applyBorder="1" applyAlignment="1">
      <alignment horizontal="center" vertical="center" wrapText="1"/>
    </xf>
    <xf numFmtId="169" fontId="15" fillId="32" borderId="0" xfId="0" applyNumberFormat="1" applyFont="1" applyFill="1" applyAlignment="1">
      <alignment horizontal="justify" wrapText="1"/>
    </xf>
    <xf numFmtId="3" fontId="13" fillId="32" borderId="10" xfId="0" applyNumberFormat="1" applyFont="1" applyFill="1" applyBorder="1" applyAlignment="1">
      <alignment/>
    </xf>
    <xf numFmtId="172" fontId="15" fillId="32" borderId="0" xfId="44" applyNumberFormat="1" applyFont="1" applyFill="1" applyAlignment="1">
      <alignment/>
    </xf>
    <xf numFmtId="0" fontId="27" fillId="32" borderId="0" xfId="0" applyFont="1" applyFill="1" applyBorder="1" applyAlignment="1">
      <alignment/>
    </xf>
    <xf numFmtId="172" fontId="15" fillId="32" borderId="18" xfId="44" applyNumberFormat="1" applyFont="1" applyFill="1" applyBorder="1" applyAlignment="1">
      <alignment horizontal="right"/>
    </xf>
    <xf numFmtId="172" fontId="32" fillId="32" borderId="0" xfId="44" applyNumberFormat="1" applyFont="1" applyFill="1" applyAlignment="1">
      <alignment/>
    </xf>
    <xf numFmtId="171" fontId="2" fillId="32" borderId="0" xfId="0" applyNumberFormat="1" applyFont="1" applyFill="1" applyAlignment="1">
      <alignment/>
    </xf>
    <xf numFmtId="171" fontId="11" fillId="32" borderId="0" xfId="0" applyNumberFormat="1" applyFont="1" applyFill="1" applyAlignment="1">
      <alignment horizontal="right"/>
    </xf>
    <xf numFmtId="172" fontId="7" fillId="32" borderId="0" xfId="0" applyNumberFormat="1" applyFont="1" applyFill="1" applyAlignment="1">
      <alignment/>
    </xf>
    <xf numFmtId="172" fontId="15" fillId="32" borderId="0" xfId="44" applyNumberFormat="1" applyFont="1" applyFill="1" applyBorder="1" applyAlignment="1" quotePrefix="1">
      <alignment horizontal="center" wrapText="1"/>
    </xf>
    <xf numFmtId="0" fontId="16" fillId="32" borderId="0" xfId="44" applyNumberFormat="1" applyFont="1" applyFill="1" applyBorder="1" applyAlignment="1">
      <alignment horizontal="left"/>
    </xf>
    <xf numFmtId="171" fontId="3" fillId="32" borderId="10" xfId="44" applyFont="1" applyFill="1" applyBorder="1" applyAlignment="1">
      <alignment horizontal="right"/>
    </xf>
    <xf numFmtId="172" fontId="2" fillId="32" borderId="12" xfId="44" applyNumberFormat="1" applyFont="1" applyFill="1" applyBorder="1" applyAlignment="1">
      <alignment horizontal="center" vertical="center" wrapText="1"/>
    </xf>
    <xf numFmtId="172" fontId="15" fillId="0" borderId="0" xfId="44" applyNumberFormat="1" applyFont="1" applyAlignment="1">
      <alignment horizontal="left"/>
    </xf>
    <xf numFmtId="37" fontId="15" fillId="32" borderId="14" xfId="0" applyNumberFormat="1" applyFont="1" applyFill="1" applyBorder="1" applyAlignment="1">
      <alignment horizontal="left"/>
    </xf>
    <xf numFmtId="0" fontId="16" fillId="32" borderId="14" xfId="0" applyFont="1" applyFill="1" applyBorder="1" applyAlignment="1">
      <alignment/>
    </xf>
    <xf numFmtId="172" fontId="3" fillId="32" borderId="10" xfId="44" applyNumberFormat="1" applyFont="1" applyFill="1" applyBorder="1" applyAlignment="1">
      <alignment/>
    </xf>
    <xf numFmtId="171" fontId="22" fillId="0" borderId="0" xfId="0" applyNumberFormat="1" applyFont="1" applyAlignment="1">
      <alignment vertical="center"/>
    </xf>
    <xf numFmtId="175" fontId="15" fillId="0" borderId="0" xfId="44" applyNumberFormat="1" applyFont="1" applyFill="1" applyBorder="1" applyAlignment="1" quotePrefix="1">
      <alignment horizontal="right"/>
    </xf>
    <xf numFmtId="172" fontId="2" fillId="0" borderId="0" xfId="0" applyNumberFormat="1" applyFont="1" applyFill="1" applyAlignment="1">
      <alignment/>
    </xf>
    <xf numFmtId="0" fontId="2" fillId="32" borderId="0" xfId="0" applyFont="1" applyFill="1" applyAlignment="1">
      <alignment horizontal="center"/>
    </xf>
    <xf numFmtId="0" fontId="10" fillId="0" borderId="0" xfId="0" applyFont="1" applyFill="1" applyAlignment="1">
      <alignment horizontal="center"/>
    </xf>
    <xf numFmtId="0" fontId="5" fillId="0" borderId="0" xfId="0" applyFont="1" applyFill="1" applyAlignment="1">
      <alignment horizontal="center" vertical="center"/>
    </xf>
    <xf numFmtId="0" fontId="6" fillId="0" borderId="0" xfId="0" applyFont="1" applyFill="1" applyAlignment="1">
      <alignment horizontal="center"/>
    </xf>
    <xf numFmtId="0" fontId="11" fillId="32" borderId="0" xfId="0" applyFont="1" applyFill="1" applyBorder="1" applyAlignment="1">
      <alignment horizontal="right"/>
    </xf>
    <xf numFmtId="0" fontId="2" fillId="32" borderId="0" xfId="0" applyFont="1" applyFill="1" applyBorder="1" applyAlignment="1">
      <alignment horizontal="center" vertical="center" wrapText="1"/>
    </xf>
    <xf numFmtId="3" fontId="2" fillId="32" borderId="0" xfId="0" applyNumberFormat="1" applyFont="1" applyFill="1" applyBorder="1" applyAlignment="1">
      <alignment/>
    </xf>
    <xf numFmtId="3" fontId="3" fillId="32" borderId="0" xfId="0" applyNumberFormat="1" applyFont="1" applyFill="1" applyBorder="1" applyAlignment="1">
      <alignment/>
    </xf>
    <xf numFmtId="3" fontId="2" fillId="32" borderId="0" xfId="0" applyNumberFormat="1" applyFont="1" applyFill="1" applyBorder="1" applyAlignment="1">
      <alignment/>
    </xf>
    <xf numFmtId="3" fontId="13" fillId="32" borderId="0" xfId="0" applyNumberFormat="1" applyFont="1" applyFill="1" applyBorder="1" applyAlignment="1">
      <alignment/>
    </xf>
    <xf numFmtId="171" fontId="3" fillId="32" borderId="0" xfId="44" applyFont="1" applyFill="1" applyBorder="1" applyAlignment="1">
      <alignment/>
    </xf>
    <xf numFmtId="172" fontId="24" fillId="32" borderId="0" xfId="44" applyNumberFormat="1" applyFont="1" applyFill="1" applyBorder="1" applyAlignment="1">
      <alignment/>
    </xf>
    <xf numFmtId="172" fontId="3" fillId="32" borderId="0" xfId="44" applyNumberFormat="1" applyFont="1" applyFill="1" applyBorder="1" applyAlignment="1">
      <alignment/>
    </xf>
    <xf numFmtId="172" fontId="2" fillId="32" borderId="0" xfId="44" applyNumberFormat="1" applyFont="1" applyFill="1" applyBorder="1" applyAlignment="1">
      <alignment/>
    </xf>
    <xf numFmtId="0" fontId="2" fillId="0" borderId="11" xfId="0" applyFont="1" applyBorder="1" applyAlignment="1">
      <alignment/>
    </xf>
    <xf numFmtId="172" fontId="2" fillId="0" borderId="0" xfId="44" applyNumberFormat="1" applyFont="1" applyFill="1" applyAlignment="1">
      <alignment horizontal="center" vertical="center"/>
    </xf>
    <xf numFmtId="172" fontId="2" fillId="0" borderId="0" xfId="44" applyNumberFormat="1" applyFont="1" applyAlignment="1">
      <alignment/>
    </xf>
    <xf numFmtId="172" fontId="15" fillId="32" borderId="0" xfId="44" applyNumberFormat="1" applyFont="1" applyFill="1" applyBorder="1" applyAlignment="1">
      <alignment horizontal="left" wrapText="1"/>
    </xf>
    <xf numFmtId="0" fontId="17" fillId="32" borderId="0" xfId="0" applyFont="1" applyFill="1" applyAlignment="1">
      <alignment wrapText="1"/>
    </xf>
    <xf numFmtId="0" fontId="8" fillId="0" borderId="0" xfId="65" applyFont="1" applyFill="1" applyBorder="1" applyAlignment="1" quotePrefix="1">
      <alignment horizontal="left" wrapText="1"/>
      <protection/>
    </xf>
    <xf numFmtId="0" fontId="15" fillId="32" borderId="0" xfId="0" applyFont="1" applyFill="1" applyBorder="1" applyAlignment="1" quotePrefix="1">
      <alignment/>
    </xf>
    <xf numFmtId="0" fontId="15" fillId="0" borderId="0" xfId="0" applyFont="1" applyFill="1" applyAlignment="1">
      <alignment/>
    </xf>
    <xf numFmtId="0" fontId="21" fillId="32" borderId="0" xfId="0" applyFont="1" applyFill="1" applyBorder="1" applyAlignment="1">
      <alignment/>
    </xf>
    <xf numFmtId="172" fontId="21" fillId="32" borderId="0" xfId="44" applyNumberFormat="1" applyFont="1" applyFill="1" applyBorder="1" applyAlignment="1">
      <alignment horizontal="left" wrapText="1"/>
    </xf>
    <xf numFmtId="0" fontId="22" fillId="32" borderId="0" xfId="0" applyFont="1" applyFill="1" applyAlignment="1">
      <alignment wrapText="1"/>
    </xf>
    <xf numFmtId="172" fontId="21" fillId="32" borderId="0" xfId="44" applyNumberFormat="1" applyFont="1" applyFill="1" applyAlignment="1">
      <alignment/>
    </xf>
    <xf numFmtId="172" fontId="21" fillId="32" borderId="0" xfId="44" applyNumberFormat="1" applyFont="1" applyFill="1" applyBorder="1" applyAlignment="1">
      <alignment/>
    </xf>
    <xf numFmtId="0" fontId="15" fillId="0" borderId="0" xfId="0" applyFont="1" applyFill="1" applyAlignment="1">
      <alignment/>
    </xf>
    <xf numFmtId="172" fontId="15" fillId="32" borderId="16" xfId="44" applyNumberFormat="1" applyFont="1" applyFill="1" applyBorder="1" applyAlignment="1">
      <alignment vertical="center" wrapText="1"/>
    </xf>
    <xf numFmtId="172" fontId="2" fillId="0" borderId="12" xfId="44" applyNumberFormat="1" applyFont="1" applyFill="1" applyBorder="1" applyAlignment="1">
      <alignment horizontal="center" vertical="center" wrapText="1"/>
    </xf>
    <xf numFmtId="172" fontId="2" fillId="0" borderId="23" xfId="44" applyNumberFormat="1" applyFont="1" applyFill="1" applyBorder="1" applyAlignment="1">
      <alignment/>
    </xf>
    <xf numFmtId="172" fontId="2" fillId="0" borderId="10" xfId="44" applyNumberFormat="1" applyFont="1" applyFill="1" applyBorder="1" applyAlignment="1">
      <alignment/>
    </xf>
    <xf numFmtId="172" fontId="2" fillId="0" borderId="10" xfId="44" applyNumberFormat="1" applyFont="1" applyFill="1" applyBorder="1" applyAlignment="1">
      <alignment/>
    </xf>
    <xf numFmtId="172" fontId="3" fillId="0" borderId="10" xfId="44" applyNumberFormat="1" applyFont="1" applyFill="1" applyBorder="1" applyAlignment="1">
      <alignment/>
    </xf>
    <xf numFmtId="172" fontId="30" fillId="0" borderId="10" xfId="44" applyNumberFormat="1" applyFont="1" applyFill="1" applyBorder="1" applyAlignment="1">
      <alignment horizontal="right"/>
    </xf>
    <xf numFmtId="172" fontId="3" fillId="0" borderId="10" xfId="44" applyNumberFormat="1" applyFont="1" applyFill="1" applyBorder="1" applyAlignment="1">
      <alignment/>
    </xf>
    <xf numFmtId="172" fontId="2" fillId="0" borderId="10" xfId="44" applyNumberFormat="1" applyFont="1" applyFill="1" applyBorder="1" applyAlignment="1">
      <alignment/>
    </xf>
    <xf numFmtId="172" fontId="31" fillId="0" borderId="10" xfId="44" applyNumberFormat="1" applyFont="1" applyFill="1" applyBorder="1" applyAlignment="1">
      <alignment horizontal="right"/>
    </xf>
    <xf numFmtId="172" fontId="2" fillId="0" borderId="10" xfId="44" applyNumberFormat="1" applyFont="1" applyFill="1" applyBorder="1" applyAlignment="1">
      <alignment/>
    </xf>
    <xf numFmtId="172" fontId="2" fillId="0" borderId="0" xfId="44" applyNumberFormat="1" applyFont="1" applyFill="1" applyAlignment="1">
      <alignment horizontal="center"/>
    </xf>
    <xf numFmtId="0" fontId="7" fillId="0" borderId="0" xfId="0" applyFont="1" applyFill="1" applyAlignment="1">
      <alignment/>
    </xf>
    <xf numFmtId="172" fontId="7" fillId="0" borderId="0" xfId="0" applyNumberFormat="1" applyFont="1" applyFill="1" applyAlignment="1">
      <alignment/>
    </xf>
    <xf numFmtId="9" fontId="24" fillId="32" borderId="10" xfId="68" applyFont="1" applyFill="1" applyBorder="1" applyAlignment="1">
      <alignment/>
    </xf>
    <xf numFmtId="9" fontId="3" fillId="32" borderId="10" xfId="68" applyFont="1" applyFill="1" applyBorder="1" applyAlignment="1">
      <alignment/>
    </xf>
    <xf numFmtId="3" fontId="11" fillId="32" borderId="0" xfId="0" applyNumberFormat="1" applyFont="1" applyFill="1" applyAlignment="1">
      <alignment horizontal="right"/>
    </xf>
    <xf numFmtId="0" fontId="8" fillId="0" borderId="0" xfId="16" applyFont="1" applyAlignment="1" quotePrefix="1">
      <alignment/>
      <protection/>
    </xf>
    <xf numFmtId="177" fontId="7" fillId="0" borderId="24" xfId="44" applyNumberFormat="1" applyFont="1" applyFill="1" applyBorder="1" applyAlignment="1" applyProtection="1">
      <alignment horizontal="center" vertical="center" wrapText="1"/>
      <protection/>
    </xf>
    <xf numFmtId="0" fontId="20" fillId="32" borderId="19" xfId="65" applyFont="1" applyFill="1" applyBorder="1" applyAlignment="1">
      <alignment wrapText="1"/>
      <protection/>
    </xf>
    <xf numFmtId="172" fontId="20" fillId="32" borderId="19" xfId="65" applyNumberFormat="1" applyFont="1" applyFill="1" applyBorder="1" applyAlignment="1">
      <alignment wrapText="1"/>
      <protection/>
    </xf>
    <xf numFmtId="0" fontId="17" fillId="0" borderId="0" xfId="65" applyFont="1" applyFill="1" applyBorder="1" applyAlignment="1">
      <alignment horizontal="left"/>
      <protection/>
    </xf>
    <xf numFmtId="0" fontId="7" fillId="0" borderId="0" xfId="0" applyFont="1" applyAlignment="1">
      <alignment horizontal="left"/>
    </xf>
    <xf numFmtId="0" fontId="12" fillId="0" borderId="0" xfId="0" applyFont="1" applyFill="1" applyAlignment="1">
      <alignment horizontal="center"/>
    </xf>
    <xf numFmtId="0" fontId="11" fillId="0" borderId="0" xfId="0" applyFont="1" applyAlignment="1">
      <alignment horizontal="right"/>
    </xf>
    <xf numFmtId="0" fontId="4" fillId="0" borderId="0" xfId="0" applyFont="1" applyFill="1" applyAlignment="1">
      <alignment/>
    </xf>
    <xf numFmtId="0" fontId="11" fillId="0" borderId="14" xfId="0" applyFont="1" applyFill="1" applyBorder="1" applyAlignment="1">
      <alignment horizontal="right"/>
    </xf>
    <xf numFmtId="0" fontId="2" fillId="32" borderId="0" xfId="0" applyFont="1" applyFill="1" applyAlignment="1">
      <alignment horizontal="center"/>
    </xf>
    <xf numFmtId="0" fontId="2" fillId="32" borderId="0" xfId="0" applyFont="1" applyFill="1" applyAlignment="1">
      <alignment horizontal="center"/>
    </xf>
    <xf numFmtId="0" fontId="10" fillId="0" borderId="0" xfId="0" applyFont="1" applyFill="1" applyAlignment="1">
      <alignment horizontal="center" vertical="center"/>
    </xf>
    <xf numFmtId="0" fontId="7" fillId="0" borderId="0" xfId="0" applyFont="1" applyAlignment="1">
      <alignment horizontal="center"/>
    </xf>
    <xf numFmtId="0" fontId="11" fillId="32" borderId="14" xfId="0" applyFont="1" applyFill="1" applyBorder="1" applyAlignment="1">
      <alignment horizontal="right"/>
    </xf>
    <xf numFmtId="0" fontId="7" fillId="0" borderId="0" xfId="0" applyFont="1" applyFill="1" applyBorder="1" applyAlignment="1">
      <alignment/>
    </xf>
    <xf numFmtId="0" fontId="10" fillId="0" borderId="0" xfId="0" applyFont="1" applyFill="1" applyAlignment="1">
      <alignment horizontal="center"/>
    </xf>
    <xf numFmtId="0" fontId="5" fillId="0" borderId="0" xfId="0" applyFont="1" applyFill="1" applyAlignment="1">
      <alignment horizontal="center" vertical="center"/>
    </xf>
    <xf numFmtId="0" fontId="6" fillId="0" borderId="0" xfId="0" applyFont="1" applyFill="1" applyAlignment="1">
      <alignment horizontal="center"/>
    </xf>
    <xf numFmtId="0" fontId="25" fillId="0" borderId="0" xfId="0" applyFont="1" applyAlignment="1">
      <alignment horizontal="left"/>
    </xf>
    <xf numFmtId="0" fontId="5" fillId="0" borderId="0" xfId="0" applyFont="1" applyFill="1" applyAlignment="1">
      <alignment horizontal="center"/>
    </xf>
    <xf numFmtId="0" fontId="2" fillId="0" borderId="0" xfId="0" applyFont="1" applyFill="1" applyAlignment="1">
      <alignment horizontal="center" vertical="center"/>
    </xf>
    <xf numFmtId="0" fontId="2" fillId="0" borderId="14" xfId="0" applyFont="1" applyFill="1" applyBorder="1" applyAlignment="1">
      <alignment horizontal="center"/>
    </xf>
    <xf numFmtId="0" fontId="2" fillId="0" borderId="14" xfId="0" applyFont="1" applyFill="1" applyBorder="1" applyAlignment="1">
      <alignment horizontal="center"/>
    </xf>
    <xf numFmtId="0" fontId="13" fillId="0" borderId="0" xfId="0" applyFont="1" applyAlignment="1">
      <alignment horizontal="right"/>
    </xf>
    <xf numFmtId="0" fontId="2" fillId="0" borderId="0" xfId="0" applyFont="1" applyFill="1" applyAlignment="1">
      <alignment horizontal="center"/>
    </xf>
    <xf numFmtId="0" fontId="2" fillId="0" borderId="0" xfId="0" applyFont="1" applyFill="1" applyAlignment="1">
      <alignment horizontal="center"/>
    </xf>
    <xf numFmtId="0" fontId="16" fillId="32" borderId="0" xfId="0" applyFont="1" applyFill="1" applyBorder="1" applyAlignment="1" quotePrefix="1">
      <alignment horizontal="justify" wrapText="1"/>
    </xf>
    <xf numFmtId="0" fontId="16" fillId="32" borderId="0" xfId="0" applyFont="1" applyFill="1" applyAlignment="1">
      <alignment horizontal="justify" wrapText="1"/>
    </xf>
    <xf numFmtId="0" fontId="20" fillId="32" borderId="0" xfId="0" applyFont="1" applyFill="1" applyBorder="1" applyAlignment="1" quotePrefix="1">
      <alignment horizontal="justify" wrapText="1"/>
    </xf>
    <xf numFmtId="0" fontId="17" fillId="32" borderId="0" xfId="0" applyFont="1" applyFill="1" applyAlignment="1">
      <alignment horizontal="justify" wrapText="1"/>
    </xf>
    <xf numFmtId="0" fontId="15" fillId="32" borderId="0" xfId="0" applyFont="1" applyFill="1" applyBorder="1" applyAlignment="1">
      <alignment horizontal="left" wrapText="1"/>
    </xf>
    <xf numFmtId="0" fontId="16" fillId="32" borderId="0" xfId="0" applyFont="1" applyFill="1" applyBorder="1" applyAlignment="1">
      <alignment wrapText="1"/>
    </xf>
    <xf numFmtId="0" fontId="27" fillId="0" borderId="0" xfId="0" applyFont="1" applyAlignment="1">
      <alignment horizontal="center"/>
    </xf>
    <xf numFmtId="3" fontId="16" fillId="32" borderId="0" xfId="44" applyNumberFormat="1" applyFont="1" applyFill="1" applyBorder="1" applyAlignment="1">
      <alignment horizontal="justify" wrapText="1"/>
    </xf>
    <xf numFmtId="0" fontId="16" fillId="32" borderId="0" xfId="0" applyFont="1" applyFill="1" applyBorder="1" applyAlignment="1">
      <alignment horizontal="justify" wrapText="1"/>
    </xf>
    <xf numFmtId="3" fontId="15" fillId="32" borderId="0" xfId="44" applyNumberFormat="1" applyFont="1" applyFill="1" applyBorder="1" applyAlignment="1">
      <alignment horizontal="justify" wrapText="1"/>
    </xf>
    <xf numFmtId="172" fontId="21" fillId="32" borderId="0" xfId="44" applyNumberFormat="1" applyFont="1" applyFill="1" applyBorder="1" applyAlignment="1">
      <alignment horizontal="justify" vertical="top" wrapText="1"/>
    </xf>
    <xf numFmtId="0" fontId="0" fillId="32" borderId="0" xfId="0" applyFill="1" applyAlignment="1">
      <alignment horizontal="justify" vertical="top" wrapText="1"/>
    </xf>
    <xf numFmtId="3" fontId="15" fillId="32" borderId="0" xfId="65" applyNumberFormat="1" applyFont="1" applyFill="1" applyBorder="1" applyAlignment="1" quotePrefix="1">
      <alignment horizontal="left"/>
      <protection/>
    </xf>
    <xf numFmtId="172" fontId="15" fillId="32" borderId="0" xfId="44" applyNumberFormat="1" applyFont="1" applyFill="1" applyBorder="1" applyAlignment="1">
      <alignment horizontal="left" wrapText="1"/>
    </xf>
    <xf numFmtId="0" fontId="15" fillId="32" borderId="0" xfId="0" applyFont="1" applyFill="1" applyBorder="1" applyAlignment="1" quotePrefix="1">
      <alignment horizontal="left"/>
    </xf>
    <xf numFmtId="172" fontId="16" fillId="32" borderId="0" xfId="46" applyNumberFormat="1" applyFont="1" applyFill="1" applyBorder="1" applyAlignment="1">
      <alignment horizontal="justify" vertical="top" wrapText="1"/>
    </xf>
    <xf numFmtId="172" fontId="16" fillId="32" borderId="0" xfId="46" applyNumberFormat="1" applyFont="1" applyFill="1" applyBorder="1" applyAlignment="1">
      <alignment horizontal="justify" wrapText="1"/>
    </xf>
    <xf numFmtId="0" fontId="0" fillId="32" borderId="0" xfId="0" applyFill="1" applyAlignment="1">
      <alignment horizontal="justify" wrapText="1"/>
    </xf>
    <xf numFmtId="172" fontId="16" fillId="32" borderId="0" xfId="46" applyNumberFormat="1" applyFont="1" applyFill="1" applyBorder="1" applyAlignment="1">
      <alignment vertical="top" wrapText="1"/>
    </xf>
    <xf numFmtId="0" fontId="0" fillId="32" borderId="0" xfId="0" applyFill="1" applyAlignment="1">
      <alignment vertical="top" wrapText="1"/>
    </xf>
    <xf numFmtId="0" fontId="16" fillId="32" borderId="25" xfId="65" applyFont="1" applyFill="1" applyBorder="1" applyAlignment="1" quotePrefix="1">
      <alignment horizontal="justify" wrapText="1"/>
      <protection/>
    </xf>
    <xf numFmtId="169" fontId="15" fillId="32" borderId="16" xfId="65" applyNumberFormat="1" applyFont="1" applyFill="1" applyBorder="1" applyAlignment="1">
      <alignment vertical="center"/>
      <protection/>
    </xf>
    <xf numFmtId="3" fontId="16" fillId="32" borderId="16" xfId="44" applyNumberFormat="1" applyFont="1" applyFill="1" applyBorder="1" applyAlignment="1">
      <alignment horizontal="left" wrapText="1"/>
    </xf>
    <xf numFmtId="0" fontId="17" fillId="32" borderId="16" xfId="0" applyFont="1" applyFill="1" applyBorder="1" applyAlignment="1">
      <alignment horizontal="left" wrapText="1"/>
    </xf>
    <xf numFmtId="172" fontId="20" fillId="32" borderId="0" xfId="44" applyNumberFormat="1" applyFont="1" applyFill="1" applyBorder="1" applyAlignment="1">
      <alignment horizontal="right"/>
    </xf>
    <xf numFmtId="172" fontId="16" fillId="32" borderId="0" xfId="46" applyNumberFormat="1" applyFont="1" applyFill="1" applyBorder="1" applyAlignment="1">
      <alignment wrapText="1"/>
    </xf>
    <xf numFmtId="0" fontId="0" fillId="32" borderId="0" xfId="0" applyFill="1" applyAlignment="1">
      <alignment wrapText="1"/>
    </xf>
    <xf numFmtId="0" fontId="23" fillId="32" borderId="25" xfId="0" applyFont="1" applyFill="1" applyBorder="1" applyAlignment="1">
      <alignment horizontal="justify" wrapText="1"/>
    </xf>
    <xf numFmtId="0" fontId="16" fillId="32" borderId="0" xfId="64" applyFont="1" applyFill="1" applyBorder="1" applyAlignment="1">
      <alignment horizontal="justify" wrapText="1"/>
      <protection/>
    </xf>
    <xf numFmtId="0" fontId="16" fillId="32" borderId="0" xfId="64" applyFont="1" applyFill="1" applyBorder="1">
      <alignment/>
      <protection/>
    </xf>
    <xf numFmtId="0" fontId="16" fillId="32" borderId="0" xfId="0" applyFont="1" applyFill="1" applyAlignment="1" quotePrefix="1">
      <alignment horizontal="justify"/>
    </xf>
    <xf numFmtId="0" fontId="15" fillId="32" borderId="16" xfId="65" applyFont="1" applyFill="1" applyBorder="1" applyAlignment="1">
      <alignment horizontal="left" vertical="center" wrapText="1"/>
      <protection/>
    </xf>
    <xf numFmtId="3" fontId="20" fillId="32" borderId="0" xfId="44" applyNumberFormat="1" applyFont="1" applyFill="1" applyBorder="1" applyAlignment="1">
      <alignment horizontal="justify" wrapText="1"/>
    </xf>
    <xf numFmtId="3" fontId="16" fillId="32" borderId="0" xfId="65" applyNumberFormat="1" applyFont="1" applyFill="1" applyBorder="1" applyAlignment="1" quotePrefix="1">
      <alignment horizontal="left"/>
      <protection/>
    </xf>
    <xf numFmtId="0" fontId="16" fillId="32" borderId="0" xfId="0" applyFont="1" applyFill="1" applyAlignment="1" quotePrefix="1">
      <alignment horizontal="justify" wrapText="1"/>
    </xf>
    <xf numFmtId="0" fontId="21" fillId="32" borderId="0" xfId="0" applyFont="1" applyFill="1" applyAlignment="1">
      <alignment horizontal="justify"/>
    </xf>
    <xf numFmtId="0" fontId="21" fillId="32" borderId="0" xfId="0" applyFont="1" applyFill="1" applyAlignment="1" quotePrefix="1">
      <alignment horizontal="justify"/>
    </xf>
    <xf numFmtId="169" fontId="15" fillId="32" borderId="0" xfId="0" applyNumberFormat="1" applyFont="1" applyFill="1" applyAlignment="1">
      <alignment horizontal="justify" wrapText="1"/>
    </xf>
    <xf numFmtId="0" fontId="15" fillId="32" borderId="0" xfId="0" applyFont="1" applyFill="1" applyAlignment="1">
      <alignment horizontal="justify" wrapText="1"/>
    </xf>
    <xf numFmtId="172" fontId="20" fillId="32" borderId="0" xfId="44" applyNumberFormat="1" applyFont="1" applyFill="1" applyBorder="1" applyAlignment="1">
      <alignment horizontal="left" wrapText="1"/>
    </xf>
    <xf numFmtId="0" fontId="17" fillId="32" borderId="0" xfId="0" applyFont="1" applyFill="1" applyAlignment="1">
      <alignment wrapText="1"/>
    </xf>
    <xf numFmtId="37" fontId="16" fillId="32" borderId="0" xfId="0" applyNumberFormat="1" applyFont="1" applyFill="1" applyBorder="1" applyAlignment="1">
      <alignment horizontal="justify" wrapText="1"/>
    </xf>
    <xf numFmtId="0" fontId="16" fillId="32" borderId="0" xfId="0" applyFont="1" applyFill="1" applyAlignment="1">
      <alignment wrapText="1"/>
    </xf>
    <xf numFmtId="0" fontId="16" fillId="32" borderId="0" xfId="64" applyFont="1" applyFill="1" applyBorder="1" applyAlignment="1">
      <alignment horizontal="justify"/>
      <protection/>
    </xf>
    <xf numFmtId="37" fontId="15" fillId="32" borderId="0" xfId="0" applyNumberFormat="1" applyFont="1" applyFill="1" applyBorder="1" applyAlignment="1">
      <alignment horizontal="left" wrapText="1"/>
    </xf>
    <xf numFmtId="0" fontId="15" fillId="32" borderId="0" xfId="0" applyFont="1" applyFill="1" applyAlignment="1">
      <alignment horizontal="left"/>
    </xf>
    <xf numFmtId="172" fontId="15" fillId="0" borderId="0" xfId="44" applyNumberFormat="1" applyFont="1" applyFill="1" applyBorder="1" applyAlignment="1">
      <alignment horizontal="center"/>
    </xf>
    <xf numFmtId="3" fontId="19" fillId="32" borderId="0" xfId="0" applyNumberFormat="1" applyFont="1" applyFill="1" applyAlignment="1">
      <alignment horizontal="justify" wrapText="1"/>
    </xf>
    <xf numFmtId="3" fontId="20" fillId="32" borderId="0" xfId="0" applyNumberFormat="1" applyFont="1" applyFill="1" applyAlignment="1">
      <alignment horizontal="justify" wrapText="1"/>
    </xf>
    <xf numFmtId="3" fontId="20" fillId="32" borderId="0" xfId="0" applyNumberFormat="1" applyFont="1" applyFill="1" applyAlignment="1">
      <alignment horizontal="left" wrapText="1"/>
    </xf>
    <xf numFmtId="172" fontId="15" fillId="32" borderId="0" xfId="44" applyNumberFormat="1" applyFont="1" applyFill="1" applyBorder="1" applyAlignment="1">
      <alignment horizontal="right"/>
    </xf>
    <xf numFmtId="172" fontId="15" fillId="32" borderId="14" xfId="44" applyNumberFormat="1" applyFont="1" applyFill="1" applyBorder="1" applyAlignment="1">
      <alignment horizontal="right"/>
    </xf>
    <xf numFmtId="3" fontId="15" fillId="32" borderId="0" xfId="0" applyNumberFormat="1" applyFont="1" applyFill="1" applyAlignment="1">
      <alignment horizontal="justify" wrapText="1"/>
    </xf>
    <xf numFmtId="3" fontId="16" fillId="32" borderId="0" xfId="0" applyNumberFormat="1" applyFont="1" applyFill="1" applyAlignment="1">
      <alignment horizontal="justify" wrapText="1"/>
    </xf>
    <xf numFmtId="3" fontId="16" fillId="32" borderId="0" xfId="0" applyNumberFormat="1" applyFont="1" applyFill="1" applyAlignment="1">
      <alignment horizontal="left" wrapText="1"/>
    </xf>
    <xf numFmtId="3" fontId="15" fillId="32" borderId="0" xfId="0" applyNumberFormat="1" applyFont="1" applyFill="1" applyBorder="1" applyAlignment="1">
      <alignment horizontal="left" wrapText="1"/>
    </xf>
    <xf numFmtId="3" fontId="20" fillId="32" borderId="0" xfId="0" applyNumberFormat="1" applyFont="1" applyFill="1" applyBorder="1" applyAlignment="1">
      <alignment horizontal="justify" wrapText="1"/>
    </xf>
    <xf numFmtId="3" fontId="20" fillId="32" borderId="0" xfId="0" applyNumberFormat="1" applyFont="1" applyFill="1" applyBorder="1" applyAlignment="1">
      <alignment horizontal="left" wrapText="1"/>
    </xf>
    <xf numFmtId="0" fontId="15" fillId="32" borderId="0" xfId="0" applyFont="1" applyFill="1" applyAlignment="1">
      <alignment horizontal="left" wrapText="1"/>
    </xf>
    <xf numFmtId="0" fontId="16" fillId="32" borderId="0" xfId="0" applyFont="1" applyFill="1" applyAlignment="1">
      <alignment horizontal="left" wrapText="1"/>
    </xf>
    <xf numFmtId="3" fontId="16" fillId="32" borderId="0" xfId="0" applyNumberFormat="1" applyFont="1" applyFill="1" applyBorder="1" applyAlignment="1">
      <alignment horizontal="left" wrapText="1"/>
    </xf>
    <xf numFmtId="0" fontId="17" fillId="0" borderId="0" xfId="65" applyFont="1" applyFill="1" applyBorder="1" applyAlignment="1" quotePrefix="1">
      <alignment horizontal="justify" vertical="justify" wrapText="1"/>
      <protection/>
    </xf>
    <xf numFmtId="0" fontId="15" fillId="0" borderId="16" xfId="0" applyFont="1" applyFill="1" applyBorder="1" applyAlignment="1">
      <alignment horizontal="left" vertical="center" wrapText="1"/>
    </xf>
    <xf numFmtId="0" fontId="16" fillId="0" borderId="16" xfId="0" applyFont="1" applyBorder="1" applyAlignment="1">
      <alignment horizontal="left" wrapText="1"/>
    </xf>
    <xf numFmtId="172" fontId="15" fillId="0" borderId="16" xfId="44" applyNumberFormat="1" applyFont="1" applyFill="1" applyBorder="1" applyAlignment="1">
      <alignment horizontal="center" vertical="center" wrapText="1"/>
    </xf>
    <xf numFmtId="0" fontId="15" fillId="0" borderId="16" xfId="65" applyFont="1" applyFill="1" applyBorder="1" applyAlignment="1">
      <alignment vertical="center" wrapText="1"/>
      <protection/>
    </xf>
    <xf numFmtId="0" fontId="15" fillId="0" borderId="16" xfId="0" applyFont="1" applyBorder="1" applyAlignment="1">
      <alignment vertical="center" wrapText="1"/>
    </xf>
    <xf numFmtId="0" fontId="15" fillId="0" borderId="17" xfId="65" applyFont="1" applyFill="1" applyBorder="1" applyAlignment="1">
      <alignment horizontal="left" vertical="center" wrapText="1"/>
      <protection/>
    </xf>
    <xf numFmtId="0" fontId="15" fillId="0" borderId="17" xfId="0" applyFont="1" applyBorder="1" applyAlignment="1">
      <alignment horizontal="left" vertical="center" wrapText="1"/>
    </xf>
    <xf numFmtId="0" fontId="8" fillId="0" borderId="0" xfId="65" applyFont="1" applyFill="1" applyBorder="1" applyAlignment="1" quotePrefix="1">
      <alignment horizontal="left" wrapText="1"/>
      <protection/>
    </xf>
    <xf numFmtId="0" fontId="8" fillId="0" borderId="0" xfId="15" applyFont="1" applyAlignment="1">
      <alignment horizontal="justify" vertical="top"/>
      <protection/>
    </xf>
  </cellXfs>
  <cellStyles count="58">
    <cellStyle name="Normal" xfId="0"/>
    <cellStyle name="0,0&#13;&#10;NA&#13;&#10;" xfId="15"/>
    <cellStyle name="0,0&#13;&#10;NA&#13;&#10;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omma 2" xfId="46"/>
    <cellStyle name="Comma 2 2"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rmal_A5 Potential adjustments" xfId="63"/>
    <cellStyle name="Normal_SANG TAO CN 2008-final" xfId="64"/>
    <cellStyle name="Normal_thminh1"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AppData\Roaming\Microsoft\Excel\BCTC%20Q%202%20GUI%20CHI%20HUYEN\Users\NGUYEN%20BAO\AppData\Roaming\Microsoft\Excel\BCTC-DNP-QUY-1-2011%20-%20hoan%20chin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DKT"/>
      <sheetName val="KQKD"/>
      <sheetName val="LCTT-GT"/>
      <sheetName val="TM"/>
      <sheetName val="VON"/>
      <sheetName val="LCTT Q1"/>
      <sheetName val="KQKD Q2"/>
      <sheetName val="00000000"/>
    </sheetNames>
    <sheetDataSet>
      <sheetData sheetId="0">
        <row r="1">
          <cell r="A1" t="str">
            <v>COÂNG TY COÅ PHAÀN NHÖÏA ÑOÀNG NAI</v>
          </cell>
        </row>
        <row r="68">
          <cell r="G68">
            <v>34276370000</v>
          </cell>
        </row>
      </sheetData>
      <sheetData sheetId="4">
        <row r="23">
          <cell r="D23">
            <v>34276370000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32"/>
  <sheetViews>
    <sheetView zoomScale="115" zoomScaleNormal="115" zoomScalePageLayoutView="0" workbookViewId="0" topLeftCell="A1">
      <selection activeCell="B22" sqref="B22"/>
    </sheetView>
  </sheetViews>
  <sheetFormatPr defaultColWidth="0" defaultRowHeight="12"/>
  <cols>
    <col min="1" max="1" width="43.7109375" style="0" customWidth="1"/>
    <col min="2" max="2" width="10.00390625" style="0" customWidth="1"/>
    <col min="3" max="3" width="8.00390625" style="15" customWidth="1"/>
    <col min="4" max="4" width="15.421875" style="301" customWidth="1"/>
    <col min="5" max="5" width="15.8515625" style="301" customWidth="1"/>
    <col min="6" max="6" width="1.57421875" style="301" customWidth="1"/>
    <col min="7" max="7" width="18.140625" style="0" hidden="1" customWidth="1"/>
    <col min="8" max="9" width="0" style="0" hidden="1" customWidth="1"/>
    <col min="10" max="10" width="15.7109375" style="0" hidden="1" customWidth="1"/>
    <col min="11" max="16384" width="0" style="0" hidden="1" customWidth="1"/>
  </cols>
  <sheetData>
    <row r="1" spans="1:6" s="5" customFormat="1" ht="20.25" customHeight="1">
      <c r="A1" s="29" t="s">
        <v>723</v>
      </c>
      <c r="B1" s="436" t="s">
        <v>65</v>
      </c>
      <c r="C1" s="436"/>
      <c r="D1" s="436"/>
      <c r="E1" s="436"/>
      <c r="F1" s="297"/>
    </row>
    <row r="2" spans="1:6" s="5" customFormat="1" ht="12">
      <c r="A2" s="28" t="s">
        <v>698</v>
      </c>
      <c r="B2" s="440" t="s">
        <v>393</v>
      </c>
      <c r="C2" s="441"/>
      <c r="D2" s="441"/>
      <c r="E2" s="441"/>
      <c r="F2" s="297"/>
    </row>
    <row r="3" spans="1:6" s="5" customFormat="1" ht="12">
      <c r="A3" s="438" t="s">
        <v>697</v>
      </c>
      <c r="B3" s="438"/>
      <c r="C3" s="9"/>
      <c r="D3" s="297"/>
      <c r="E3" s="297"/>
      <c r="F3" s="297"/>
    </row>
    <row r="4" spans="3:6" s="5" customFormat="1" ht="12">
      <c r="C4" s="9"/>
      <c r="D4" s="297" t="s">
        <v>693</v>
      </c>
      <c r="E4" s="297"/>
      <c r="F4" s="297"/>
    </row>
    <row r="5" spans="1:6" s="5" customFormat="1" ht="19.5" customHeight="1">
      <c r="A5" s="442" t="s">
        <v>404</v>
      </c>
      <c r="B5" s="442"/>
      <c r="C5" s="442"/>
      <c r="D5" s="442"/>
      <c r="E5" s="442"/>
      <c r="F5" s="297"/>
    </row>
    <row r="6" spans="1:6" s="5" customFormat="1" ht="12">
      <c r="A6" s="9"/>
      <c r="C6" s="9"/>
      <c r="D6" s="297"/>
      <c r="E6" s="297"/>
      <c r="F6" s="297"/>
    </row>
    <row r="7" spans="3:6" s="5" customFormat="1" ht="12">
      <c r="C7" s="9"/>
      <c r="D7" s="439" t="s">
        <v>719</v>
      </c>
      <c r="E7" s="439"/>
      <c r="F7" s="297"/>
    </row>
    <row r="8" spans="1:6" s="5" customFormat="1" ht="27" customHeight="1">
      <c r="A8" s="26" t="s">
        <v>405</v>
      </c>
      <c r="B8" s="7" t="s">
        <v>406</v>
      </c>
      <c r="C8" s="10" t="s">
        <v>407</v>
      </c>
      <c r="D8" s="377" t="s">
        <v>387</v>
      </c>
      <c r="E8" s="338" t="s">
        <v>197</v>
      </c>
      <c r="F8" s="400"/>
    </row>
    <row r="9" spans="1:5" ht="16.5" customHeight="1">
      <c r="A9" s="6" t="s">
        <v>408</v>
      </c>
      <c r="B9" s="6"/>
      <c r="C9" s="11"/>
      <c r="D9" s="298"/>
      <c r="E9" s="298"/>
    </row>
    <row r="10" spans="1:7" ht="16.5" customHeight="1">
      <c r="A10" s="1" t="s">
        <v>409</v>
      </c>
      <c r="B10" s="1" t="s">
        <v>410</v>
      </c>
      <c r="C10" s="12"/>
      <c r="D10" s="295">
        <f>D27+D24+D17+D11</f>
        <v>161472963577</v>
      </c>
      <c r="E10" s="295">
        <f>E27+E24+E17+E11</f>
        <v>154557829979</v>
      </c>
      <c r="G10" s="320">
        <v>161472963577</v>
      </c>
    </row>
    <row r="11" spans="1:7" ht="16.5" customHeight="1">
      <c r="A11" s="1" t="s">
        <v>411</v>
      </c>
      <c r="B11" s="1" t="s">
        <v>412</v>
      </c>
      <c r="C11" s="12"/>
      <c r="D11" s="294">
        <f>D12</f>
        <v>8658857960</v>
      </c>
      <c r="E11" s="294">
        <f>E12</f>
        <v>13204470739</v>
      </c>
      <c r="G11" s="320">
        <v>8658857960</v>
      </c>
    </row>
    <row r="12" spans="1:8" ht="16.5" customHeight="1">
      <c r="A12" s="2" t="s">
        <v>413</v>
      </c>
      <c r="B12" s="2" t="s">
        <v>414</v>
      </c>
      <c r="C12" s="16" t="s">
        <v>699</v>
      </c>
      <c r="D12" s="362">
        <v>8658857960</v>
      </c>
      <c r="E12" s="27">
        <v>13204470739</v>
      </c>
      <c r="G12" s="320">
        <f>D12+F12</f>
        <v>8658857960</v>
      </c>
      <c r="H12" s="320"/>
    </row>
    <row r="13" spans="1:7" ht="16.5" customHeight="1" hidden="1">
      <c r="A13" s="2" t="s">
        <v>415</v>
      </c>
      <c r="B13" s="2" t="s">
        <v>416</v>
      </c>
      <c r="C13" s="13"/>
      <c r="D13" s="296">
        <v>0</v>
      </c>
      <c r="E13" s="296">
        <v>0</v>
      </c>
      <c r="G13" s="320">
        <v>0</v>
      </c>
    </row>
    <row r="14" spans="1:7" ht="16.5" customHeight="1">
      <c r="A14" s="1" t="s">
        <v>417</v>
      </c>
      <c r="B14" s="1" t="s">
        <v>418</v>
      </c>
      <c r="C14" s="12"/>
      <c r="D14" s="294">
        <v>0</v>
      </c>
      <c r="E14" s="294">
        <v>0</v>
      </c>
      <c r="G14" s="320">
        <v>0</v>
      </c>
    </row>
    <row r="15" spans="1:7" ht="16.5" customHeight="1" hidden="1">
      <c r="A15" s="2" t="s">
        <v>419</v>
      </c>
      <c r="B15" s="2" t="s">
        <v>420</v>
      </c>
      <c r="C15" s="13"/>
      <c r="D15" s="296">
        <v>0</v>
      </c>
      <c r="E15" s="296">
        <v>0</v>
      </c>
      <c r="G15" s="320">
        <v>0</v>
      </c>
    </row>
    <row r="16" spans="1:7" ht="16.5" customHeight="1" hidden="1">
      <c r="A16" s="2" t="s">
        <v>421</v>
      </c>
      <c r="B16" s="2" t="s">
        <v>422</v>
      </c>
      <c r="C16" s="13"/>
      <c r="D16" s="296">
        <v>0</v>
      </c>
      <c r="E16" s="296">
        <v>0</v>
      </c>
      <c r="G16" s="320">
        <v>0</v>
      </c>
    </row>
    <row r="17" spans="1:7" ht="16.5" customHeight="1">
      <c r="A17" s="1" t="s">
        <v>423</v>
      </c>
      <c r="B17" s="1" t="s">
        <v>424</v>
      </c>
      <c r="C17" s="12"/>
      <c r="D17" s="295">
        <f>D18+D19+D22+D23+D20</f>
        <v>93207618525</v>
      </c>
      <c r="E17" s="295">
        <f>E18+E19+E22+E23+E20</f>
        <v>77057186892</v>
      </c>
      <c r="G17" s="320">
        <v>93207618525</v>
      </c>
    </row>
    <row r="18" spans="1:10" ht="16.5" customHeight="1">
      <c r="A18" s="2" t="s">
        <v>425</v>
      </c>
      <c r="B18" s="2" t="s">
        <v>426</v>
      </c>
      <c r="C18" s="13"/>
      <c r="D18" s="27">
        <v>91660210364</v>
      </c>
      <c r="E18" s="27">
        <v>73699661409</v>
      </c>
      <c r="G18" s="320">
        <v>91660210364</v>
      </c>
      <c r="J18" s="25"/>
    </row>
    <row r="19" spans="1:7" ht="16.5" customHeight="1">
      <c r="A19" s="2" t="s">
        <v>427</v>
      </c>
      <c r="B19" s="2" t="s">
        <v>428</v>
      </c>
      <c r="C19" s="13"/>
      <c r="D19" s="27">
        <v>3665739203</v>
      </c>
      <c r="E19" s="27">
        <v>5728346971</v>
      </c>
      <c r="G19" s="320">
        <v>3665739203</v>
      </c>
    </row>
    <row r="20" spans="1:7" ht="16.5" customHeight="1">
      <c r="A20" s="2" t="s">
        <v>429</v>
      </c>
      <c r="B20" s="2" t="s">
        <v>430</v>
      </c>
      <c r="C20" s="13"/>
      <c r="D20" s="296">
        <v>1000000</v>
      </c>
      <c r="E20" s="296">
        <v>0</v>
      </c>
      <c r="G20" s="320">
        <v>1000000</v>
      </c>
    </row>
    <row r="21" spans="1:7" ht="16.5" customHeight="1">
      <c r="A21" s="2" t="s">
        <v>431</v>
      </c>
      <c r="B21" s="2" t="s">
        <v>432</v>
      </c>
      <c r="C21" s="13"/>
      <c r="D21" s="296">
        <v>0</v>
      </c>
      <c r="E21" s="296">
        <v>0</v>
      </c>
      <c r="G21" s="320">
        <v>0</v>
      </c>
    </row>
    <row r="22" spans="1:7" ht="16.5" customHeight="1">
      <c r="A22" s="2" t="s">
        <v>433</v>
      </c>
      <c r="B22" s="2" t="s">
        <v>434</v>
      </c>
      <c r="C22" s="16" t="s">
        <v>700</v>
      </c>
      <c r="D22" s="27">
        <v>1209445902</v>
      </c>
      <c r="E22" s="27">
        <v>957955456</v>
      </c>
      <c r="G22" s="320">
        <v>1209445902</v>
      </c>
    </row>
    <row r="23" spans="1:7" ht="16.5" customHeight="1">
      <c r="A23" s="2" t="s">
        <v>435</v>
      </c>
      <c r="B23" s="2" t="s">
        <v>436</v>
      </c>
      <c r="C23" s="13"/>
      <c r="D23" s="27">
        <v>-3328776944</v>
      </c>
      <c r="E23" s="27">
        <v>-3328776944</v>
      </c>
      <c r="G23" s="320">
        <v>-3328776944</v>
      </c>
    </row>
    <row r="24" spans="1:7" ht="16.5" customHeight="1">
      <c r="A24" s="1" t="s">
        <v>437</v>
      </c>
      <c r="B24" s="1" t="s">
        <v>438</v>
      </c>
      <c r="C24" s="12"/>
      <c r="D24" s="294">
        <f>D25+D26</f>
        <v>57286090874</v>
      </c>
      <c r="E24" s="294">
        <f>E25+E26</f>
        <v>59248806518</v>
      </c>
      <c r="G24" s="320">
        <v>57286090874</v>
      </c>
    </row>
    <row r="25" spans="1:7" ht="16.5" customHeight="1">
      <c r="A25" s="2" t="s">
        <v>439</v>
      </c>
      <c r="B25" s="2" t="s">
        <v>440</v>
      </c>
      <c r="C25" s="16" t="s">
        <v>701</v>
      </c>
      <c r="D25" s="27">
        <v>57529245529</v>
      </c>
      <c r="E25" s="27">
        <v>59491961173</v>
      </c>
      <c r="G25" s="320">
        <v>57529245529</v>
      </c>
    </row>
    <row r="26" spans="1:7" ht="16.5" customHeight="1">
      <c r="A26" s="2" t="s">
        <v>441</v>
      </c>
      <c r="B26" s="2" t="s">
        <v>442</v>
      </c>
      <c r="C26" s="13"/>
      <c r="D26" s="296">
        <v>-243154655</v>
      </c>
      <c r="E26" s="296">
        <v>-243154655</v>
      </c>
      <c r="G26" s="320">
        <v>-243154655</v>
      </c>
    </row>
    <row r="27" spans="1:7" ht="16.5" customHeight="1">
      <c r="A27" s="1" t="s">
        <v>443</v>
      </c>
      <c r="B27" s="1" t="s">
        <v>444</v>
      </c>
      <c r="C27" s="12"/>
      <c r="D27" s="295">
        <f>D28+D29+D30+D31</f>
        <v>2320396218</v>
      </c>
      <c r="E27" s="295">
        <f>E28+E29+E30+E31</f>
        <v>5047365830</v>
      </c>
      <c r="G27" s="320">
        <v>2320396218</v>
      </c>
    </row>
    <row r="28" spans="1:7" ht="16.5" customHeight="1">
      <c r="A28" s="2" t="s">
        <v>445</v>
      </c>
      <c r="B28" s="2" t="s">
        <v>446</v>
      </c>
      <c r="C28" s="13"/>
      <c r="D28" s="296">
        <v>30934360</v>
      </c>
      <c r="E28" s="296">
        <v>44121711</v>
      </c>
      <c r="G28" s="320">
        <v>30934360</v>
      </c>
    </row>
    <row r="29" spans="1:7" ht="16.5" customHeight="1">
      <c r="A29" s="2" t="s">
        <v>447</v>
      </c>
      <c r="B29" s="2" t="s">
        <v>448</v>
      </c>
      <c r="C29" s="13"/>
      <c r="D29" s="296">
        <v>915334776</v>
      </c>
      <c r="E29" s="27">
        <v>0</v>
      </c>
      <c r="G29" s="320">
        <v>915334776</v>
      </c>
    </row>
    <row r="30" spans="1:7" ht="16.5" customHeight="1">
      <c r="A30" s="2" t="s">
        <v>449</v>
      </c>
      <c r="B30" s="2" t="s">
        <v>450</v>
      </c>
      <c r="C30" s="13" t="s">
        <v>350</v>
      </c>
      <c r="D30" s="27">
        <v>11788900</v>
      </c>
      <c r="E30" s="27">
        <v>1000000</v>
      </c>
      <c r="G30" s="320">
        <v>11788900</v>
      </c>
    </row>
    <row r="31" spans="1:8" ht="16.5" customHeight="1">
      <c r="A31" s="2" t="s">
        <v>451</v>
      </c>
      <c r="B31" s="2" t="s">
        <v>452</v>
      </c>
      <c r="C31" s="16" t="s">
        <v>700</v>
      </c>
      <c r="D31" s="362">
        <v>1362338182</v>
      </c>
      <c r="E31" s="27">
        <v>5002244119</v>
      </c>
      <c r="G31" s="320">
        <v>1362338182</v>
      </c>
      <c r="H31" s="320"/>
    </row>
    <row r="32" spans="1:7" ht="16.5" customHeight="1">
      <c r="A32" s="1" t="s">
        <v>453</v>
      </c>
      <c r="B32" s="1" t="s">
        <v>454</v>
      </c>
      <c r="C32" s="12"/>
      <c r="D32" s="295">
        <f>D39+D50+D53+D58</f>
        <v>81626930048</v>
      </c>
      <c r="E32" s="295">
        <f>E39+E50+E53+E58</f>
        <v>86524030683</v>
      </c>
      <c r="G32" s="320">
        <v>94456638402</v>
      </c>
    </row>
    <row r="33" spans="1:7" ht="16.5" customHeight="1">
      <c r="A33" s="1" t="s">
        <v>455</v>
      </c>
      <c r="B33" s="1" t="s">
        <v>456</v>
      </c>
      <c r="C33" s="12"/>
      <c r="D33" s="294">
        <v>0</v>
      </c>
      <c r="E33" s="294">
        <v>0</v>
      </c>
      <c r="G33" s="320">
        <v>0</v>
      </c>
    </row>
    <row r="34" spans="1:7" ht="16.5" customHeight="1" hidden="1">
      <c r="A34" s="2" t="s">
        <v>457</v>
      </c>
      <c r="B34" s="2" t="s">
        <v>458</v>
      </c>
      <c r="C34" s="13"/>
      <c r="D34" s="296">
        <v>0</v>
      </c>
      <c r="E34" s="296">
        <v>0</v>
      </c>
      <c r="G34" s="320">
        <v>0</v>
      </c>
    </row>
    <row r="35" spans="1:7" ht="16.5" customHeight="1" hidden="1">
      <c r="A35" s="2" t="s">
        <v>459</v>
      </c>
      <c r="B35" s="2" t="s">
        <v>460</v>
      </c>
      <c r="C35" s="13"/>
      <c r="D35" s="296">
        <v>0</v>
      </c>
      <c r="E35" s="296">
        <v>0</v>
      </c>
      <c r="G35" s="320">
        <v>0</v>
      </c>
    </row>
    <row r="36" spans="1:7" ht="16.5" customHeight="1" hidden="1">
      <c r="A36" s="2" t="s">
        <v>461</v>
      </c>
      <c r="B36" s="2" t="s">
        <v>462</v>
      </c>
      <c r="C36" s="13"/>
      <c r="D36" s="296">
        <v>0</v>
      </c>
      <c r="E36" s="296">
        <v>0</v>
      </c>
      <c r="G36" s="320">
        <v>0</v>
      </c>
    </row>
    <row r="37" spans="1:7" ht="16.5" customHeight="1" hidden="1">
      <c r="A37" s="2" t="s">
        <v>463</v>
      </c>
      <c r="B37" s="2" t="s">
        <v>464</v>
      </c>
      <c r="C37" s="13"/>
      <c r="D37" s="296">
        <v>0</v>
      </c>
      <c r="E37" s="296">
        <v>0</v>
      </c>
      <c r="G37" s="320">
        <v>0</v>
      </c>
    </row>
    <row r="38" spans="1:7" ht="16.5" customHeight="1" hidden="1">
      <c r="A38" s="2" t="s">
        <v>465</v>
      </c>
      <c r="B38" s="2" t="s">
        <v>466</v>
      </c>
      <c r="C38" s="13"/>
      <c r="D38" s="296">
        <v>0</v>
      </c>
      <c r="E38" s="296">
        <v>0</v>
      </c>
      <c r="G38" s="320">
        <v>0</v>
      </c>
    </row>
    <row r="39" spans="1:7" ht="16.5" customHeight="1">
      <c r="A39" s="1" t="s">
        <v>467</v>
      </c>
      <c r="B39" s="1" t="s">
        <v>468</v>
      </c>
      <c r="C39" s="12"/>
      <c r="D39" s="295">
        <f>D40+D43+D46+D49</f>
        <v>78571395716</v>
      </c>
      <c r="E39" s="295">
        <f>E40+E43+E46+E49</f>
        <v>80994817937</v>
      </c>
      <c r="G39" s="320">
        <v>78571395716</v>
      </c>
    </row>
    <row r="40" spans="1:7" ht="16.5" customHeight="1">
      <c r="A40" s="1" t="s">
        <v>469</v>
      </c>
      <c r="B40" s="1" t="s">
        <v>470</v>
      </c>
      <c r="C40" s="14" t="s">
        <v>702</v>
      </c>
      <c r="D40" s="295">
        <f>D41+D42</f>
        <v>64325605115</v>
      </c>
      <c r="E40" s="295">
        <f>E41+E42</f>
        <v>70130106208</v>
      </c>
      <c r="G40" s="320">
        <v>64325605115</v>
      </c>
    </row>
    <row r="41" spans="1:7" ht="16.5" customHeight="1">
      <c r="A41" s="2" t="s">
        <v>471</v>
      </c>
      <c r="B41" s="2" t="s">
        <v>472</v>
      </c>
      <c r="C41" s="13"/>
      <c r="D41" s="27">
        <v>116565612864</v>
      </c>
      <c r="E41" s="27">
        <v>116893641214</v>
      </c>
      <c r="G41" s="320">
        <v>116565612864</v>
      </c>
    </row>
    <row r="42" spans="1:7" ht="16.5" customHeight="1">
      <c r="A42" s="2" t="s">
        <v>473</v>
      </c>
      <c r="B42" s="2" t="s">
        <v>474</v>
      </c>
      <c r="C42" s="13"/>
      <c r="D42" s="27">
        <v>-52240007749</v>
      </c>
      <c r="E42" s="27">
        <v>-46763535006</v>
      </c>
      <c r="G42" s="320">
        <v>-52240007749</v>
      </c>
    </row>
    <row r="43" spans="1:7" ht="16.5" customHeight="1">
      <c r="A43" s="1" t="s">
        <v>475</v>
      </c>
      <c r="B43" s="1" t="s">
        <v>476</v>
      </c>
      <c r="C43" s="14" t="s">
        <v>703</v>
      </c>
      <c r="D43" s="295">
        <f>D44+D45</f>
        <v>9727148999</v>
      </c>
      <c r="E43" s="295">
        <v>10597195005</v>
      </c>
      <c r="G43" s="320">
        <v>9727148999</v>
      </c>
    </row>
    <row r="44" spans="1:7" ht="16.5" customHeight="1">
      <c r="A44" s="2" t="s">
        <v>471</v>
      </c>
      <c r="B44" s="2" t="s">
        <v>477</v>
      </c>
      <c r="C44" s="13"/>
      <c r="D44" s="27">
        <v>15369484517</v>
      </c>
      <c r="E44" s="296">
        <v>14786300517</v>
      </c>
      <c r="G44" s="320">
        <v>15369484517</v>
      </c>
    </row>
    <row r="45" spans="1:7" ht="16.5" customHeight="1">
      <c r="A45" s="2" t="s">
        <v>473</v>
      </c>
      <c r="B45" s="2" t="s">
        <v>478</v>
      </c>
      <c r="C45" s="13"/>
      <c r="D45" s="339">
        <v>-5642335518</v>
      </c>
      <c r="E45" s="27">
        <v>-4189105512</v>
      </c>
      <c r="G45" s="320">
        <v>-5642335518</v>
      </c>
    </row>
    <row r="46" spans="1:7" ht="16.5" customHeight="1" hidden="1">
      <c r="A46" s="1" t="s">
        <v>479</v>
      </c>
      <c r="B46" s="1" t="s">
        <v>480</v>
      </c>
      <c r="C46" s="12"/>
      <c r="D46" s="294">
        <v>0</v>
      </c>
      <c r="E46" s="294">
        <v>0</v>
      </c>
      <c r="G46" s="320">
        <v>0</v>
      </c>
    </row>
    <row r="47" spans="1:7" ht="16.5" customHeight="1" hidden="1">
      <c r="A47" s="2" t="s">
        <v>471</v>
      </c>
      <c r="B47" s="2" t="s">
        <v>481</v>
      </c>
      <c r="C47" s="13"/>
      <c r="D47" s="296">
        <v>0</v>
      </c>
      <c r="E47" s="296">
        <v>0</v>
      </c>
      <c r="G47" s="320">
        <v>0</v>
      </c>
    </row>
    <row r="48" spans="1:7" ht="16.5" customHeight="1" hidden="1">
      <c r="A48" s="2" t="s">
        <v>473</v>
      </c>
      <c r="B48" s="2" t="s">
        <v>482</v>
      </c>
      <c r="C48" s="13"/>
      <c r="D48" s="296">
        <v>0</v>
      </c>
      <c r="E48" s="296">
        <v>0</v>
      </c>
      <c r="G48" s="320">
        <v>0</v>
      </c>
    </row>
    <row r="49" spans="1:7" ht="16.5" customHeight="1">
      <c r="A49" s="1" t="s">
        <v>483</v>
      </c>
      <c r="B49" s="2" t="s">
        <v>484</v>
      </c>
      <c r="C49" s="16" t="s">
        <v>704</v>
      </c>
      <c r="D49" s="294">
        <v>4518641602</v>
      </c>
      <c r="E49" s="294">
        <v>267516724</v>
      </c>
      <c r="G49" s="320">
        <v>4518641602</v>
      </c>
    </row>
    <row r="50" spans="1:7" ht="16.5" customHeight="1">
      <c r="A50" s="1" t="s">
        <v>485</v>
      </c>
      <c r="B50" s="1" t="s">
        <v>486</v>
      </c>
      <c r="C50" s="14" t="s">
        <v>705</v>
      </c>
      <c r="D50" s="295">
        <v>0</v>
      </c>
      <c r="E50" s="294">
        <v>2441030000</v>
      </c>
      <c r="G50" s="320">
        <v>0</v>
      </c>
    </row>
    <row r="51" spans="1:7" ht="16.5" customHeight="1">
      <c r="A51" s="2" t="s">
        <v>471</v>
      </c>
      <c r="B51" s="2" t="s">
        <v>487</v>
      </c>
      <c r="C51" s="13"/>
      <c r="D51" s="27">
        <v>0</v>
      </c>
      <c r="E51" s="27">
        <v>2441030000</v>
      </c>
      <c r="G51" s="320">
        <v>0</v>
      </c>
    </row>
    <row r="52" spans="1:7" ht="16.5" customHeight="1">
      <c r="A52" s="2" t="s">
        <v>473</v>
      </c>
      <c r="B52" s="2" t="s">
        <v>488</v>
      </c>
      <c r="C52" s="13"/>
      <c r="D52" s="296">
        <v>0</v>
      </c>
      <c r="E52" s="296">
        <v>0</v>
      </c>
      <c r="G52" s="320">
        <v>0</v>
      </c>
    </row>
    <row r="53" spans="1:7" ht="16.5" customHeight="1">
      <c r="A53" s="1" t="s">
        <v>489</v>
      </c>
      <c r="B53" s="1" t="s">
        <v>490</v>
      </c>
      <c r="C53" s="14" t="s">
        <v>706</v>
      </c>
      <c r="D53" s="294">
        <f>D54</f>
        <v>0</v>
      </c>
      <c r="E53" s="294">
        <f>E54</f>
        <v>0</v>
      </c>
      <c r="G53" s="320"/>
    </row>
    <row r="54" spans="1:7" ht="16.5" customHeight="1">
      <c r="A54" s="2" t="s">
        <v>491</v>
      </c>
      <c r="B54" s="2" t="s">
        <v>492</v>
      </c>
      <c r="C54" s="13"/>
      <c r="D54" s="27"/>
      <c r="E54" s="27"/>
      <c r="G54" s="320"/>
    </row>
    <row r="55" spans="1:7" ht="16.5" customHeight="1" hidden="1">
      <c r="A55" s="2" t="s">
        <v>493</v>
      </c>
      <c r="B55" s="2" t="s">
        <v>494</v>
      </c>
      <c r="C55" s="13"/>
      <c r="D55" s="296">
        <v>0</v>
      </c>
      <c r="E55" s="296">
        <v>0</v>
      </c>
      <c r="G55" s="320">
        <v>0</v>
      </c>
    </row>
    <row r="56" spans="1:7" ht="16.5" customHeight="1" hidden="1">
      <c r="A56" s="2" t="s">
        <v>495</v>
      </c>
      <c r="B56" s="2" t="s">
        <v>496</v>
      </c>
      <c r="C56" s="13"/>
      <c r="D56" s="296">
        <v>0</v>
      </c>
      <c r="E56" s="296">
        <v>0</v>
      </c>
      <c r="G56" s="320">
        <v>0</v>
      </c>
    </row>
    <row r="57" spans="1:7" ht="16.5" customHeight="1" hidden="1">
      <c r="A57" s="2" t="s">
        <v>497</v>
      </c>
      <c r="B57" s="2" t="s">
        <v>498</v>
      </c>
      <c r="C57" s="13"/>
      <c r="D57" s="296">
        <v>0</v>
      </c>
      <c r="E57" s="296">
        <v>0</v>
      </c>
      <c r="G57" s="320">
        <v>0</v>
      </c>
    </row>
    <row r="58" spans="1:7" ht="16.5" customHeight="1">
      <c r="A58" s="1" t="s">
        <v>499</v>
      </c>
      <c r="B58" s="1" t="s">
        <v>500</v>
      </c>
      <c r="C58" s="12"/>
      <c r="D58" s="295">
        <f>D59+D61</f>
        <v>3055534332</v>
      </c>
      <c r="E58" s="295">
        <f>E59+E61+E60</f>
        <v>3088182746</v>
      </c>
      <c r="G58" s="320">
        <v>3055534332</v>
      </c>
    </row>
    <row r="59" spans="1:7" ht="16.5" customHeight="1">
      <c r="A59" s="2" t="s">
        <v>501</v>
      </c>
      <c r="B59" s="2" t="s">
        <v>502</v>
      </c>
      <c r="C59" s="16" t="s">
        <v>707</v>
      </c>
      <c r="D59" s="27">
        <v>1196264058</v>
      </c>
      <c r="E59" s="296">
        <v>1261645604</v>
      </c>
      <c r="G59" s="320">
        <v>1196264058</v>
      </c>
    </row>
    <row r="60" spans="1:7" ht="16.5" customHeight="1">
      <c r="A60" s="2" t="s">
        <v>503</v>
      </c>
      <c r="B60" s="2" t="s">
        <v>504</v>
      </c>
      <c r="C60" s="13"/>
      <c r="D60" s="296">
        <v>0</v>
      </c>
      <c r="E60" s="296">
        <v>18587060</v>
      </c>
      <c r="G60" s="320">
        <v>0</v>
      </c>
    </row>
    <row r="61" spans="1:7" ht="16.5" customHeight="1">
      <c r="A61" s="2" t="s">
        <v>505</v>
      </c>
      <c r="B61" s="2" t="s">
        <v>506</v>
      </c>
      <c r="C61" s="13"/>
      <c r="D61" s="27">
        <v>1859270274</v>
      </c>
      <c r="E61" s="296">
        <v>1807950082</v>
      </c>
      <c r="G61" s="320">
        <v>1859270274</v>
      </c>
    </row>
    <row r="62" spans="1:7" s="4" customFormat="1" ht="16.5" customHeight="1">
      <c r="A62" s="3" t="s">
        <v>507</v>
      </c>
      <c r="B62" s="3" t="s">
        <v>508</v>
      </c>
      <c r="C62" s="14"/>
      <c r="D62" s="295">
        <v>0</v>
      </c>
      <c r="E62" s="295">
        <v>0</v>
      </c>
      <c r="F62" s="401"/>
      <c r="G62" s="320">
        <v>0</v>
      </c>
    </row>
    <row r="63" spans="1:10" ht="16.5" customHeight="1">
      <c r="A63" s="330" t="s">
        <v>509</v>
      </c>
      <c r="B63" s="330" t="s">
        <v>510</v>
      </c>
      <c r="C63" s="331"/>
      <c r="D63" s="332">
        <f>D32+D10</f>
        <v>243099893625</v>
      </c>
      <c r="E63" s="332">
        <f>E32+E10</f>
        <v>241081860662</v>
      </c>
      <c r="G63" s="320">
        <v>255929601979</v>
      </c>
      <c r="J63" s="320">
        <f>G32+G10</f>
        <v>255929601979</v>
      </c>
    </row>
    <row r="64" spans="1:10" ht="16.5" customHeight="1">
      <c r="A64" s="327"/>
      <c r="B64" s="327"/>
      <c r="C64" s="328"/>
      <c r="D64" s="329"/>
      <c r="E64" s="329"/>
      <c r="G64" s="320">
        <v>0</v>
      </c>
      <c r="J64" s="320">
        <f>J63-G54</f>
        <v>255929601979</v>
      </c>
    </row>
    <row r="65" spans="1:10" ht="16.5" customHeight="1">
      <c r="A65" s="6" t="s">
        <v>511</v>
      </c>
      <c r="B65" s="6"/>
      <c r="C65" s="11"/>
      <c r="D65" s="326"/>
      <c r="E65" s="326"/>
      <c r="G65" s="320">
        <v>0</v>
      </c>
      <c r="J65" s="320"/>
    </row>
    <row r="66" spans="1:7" ht="16.5" customHeight="1">
      <c r="A66" s="1" t="s">
        <v>512</v>
      </c>
      <c r="B66" s="1" t="s">
        <v>513</v>
      </c>
      <c r="C66" s="12"/>
      <c r="D66" s="294">
        <f>D67+D79</f>
        <v>160127784013</v>
      </c>
      <c r="E66" s="294">
        <f>E67+E79</f>
        <v>154330564920</v>
      </c>
      <c r="G66" s="320">
        <v>160127784013</v>
      </c>
    </row>
    <row r="67" spans="1:7" ht="16.5" customHeight="1">
      <c r="A67" s="1" t="s">
        <v>514</v>
      </c>
      <c r="B67" s="1" t="s">
        <v>515</v>
      </c>
      <c r="C67" s="12"/>
      <c r="D67" s="294">
        <f>SUM(D69:D78)+D68</f>
        <v>142664286349</v>
      </c>
      <c r="E67" s="294">
        <f>SUM(E69:E78)+E68</f>
        <v>132859666532</v>
      </c>
      <c r="G67" s="320">
        <v>142664286349</v>
      </c>
    </row>
    <row r="68" spans="1:7" ht="16.5" customHeight="1">
      <c r="A68" s="2" t="s">
        <v>516</v>
      </c>
      <c r="B68" s="2" t="s">
        <v>517</v>
      </c>
      <c r="C68" s="16" t="s">
        <v>708</v>
      </c>
      <c r="D68" s="27">
        <v>104083257480</v>
      </c>
      <c r="E68" s="296">
        <v>99203103878</v>
      </c>
      <c r="G68" s="320">
        <v>104083257480</v>
      </c>
    </row>
    <row r="69" spans="1:7" ht="16.5" customHeight="1">
      <c r="A69" s="2" t="s">
        <v>518</v>
      </c>
      <c r="B69" s="2" t="s">
        <v>519</v>
      </c>
      <c r="C69" s="13"/>
      <c r="D69" s="296">
        <v>21760822365</v>
      </c>
      <c r="E69" s="296">
        <v>20854081420</v>
      </c>
      <c r="G69" s="320">
        <v>21760822365</v>
      </c>
    </row>
    <row r="70" spans="1:7" ht="16.5" customHeight="1">
      <c r="A70" s="2" t="s">
        <v>520</v>
      </c>
      <c r="B70" s="2" t="s">
        <v>521</v>
      </c>
      <c r="C70" s="13"/>
      <c r="D70" s="296">
        <v>6348098024</v>
      </c>
      <c r="E70" s="296">
        <v>5219728214</v>
      </c>
      <c r="G70" s="320">
        <v>6348098024</v>
      </c>
    </row>
    <row r="71" spans="1:7" ht="16.5" customHeight="1">
      <c r="A71" s="2" t="s">
        <v>522</v>
      </c>
      <c r="B71" s="2" t="s">
        <v>523</v>
      </c>
      <c r="C71" s="13" t="s">
        <v>709</v>
      </c>
      <c r="D71" s="27">
        <v>6286824794</v>
      </c>
      <c r="E71" s="296">
        <v>3550775276</v>
      </c>
      <c r="G71" s="320">
        <v>6286824794</v>
      </c>
    </row>
    <row r="72" spans="1:7" ht="16.5" customHeight="1">
      <c r="A72" s="2" t="s">
        <v>524</v>
      </c>
      <c r="B72" s="2" t="s">
        <v>525</v>
      </c>
      <c r="C72" s="13"/>
      <c r="D72" s="296">
        <v>898582555</v>
      </c>
      <c r="E72" s="296">
        <v>862605745</v>
      </c>
      <c r="G72" s="320">
        <v>898582555</v>
      </c>
    </row>
    <row r="73" spans="1:7" ht="16.5" customHeight="1">
      <c r="A73" s="2" t="s">
        <v>526</v>
      </c>
      <c r="B73" s="2" t="s">
        <v>527</v>
      </c>
      <c r="C73" s="13" t="s">
        <v>710</v>
      </c>
      <c r="D73" s="296">
        <v>1962448806</v>
      </c>
      <c r="E73" s="296">
        <v>2325571645</v>
      </c>
      <c r="G73" s="320">
        <v>1962448806</v>
      </c>
    </row>
    <row r="74" spans="1:7" ht="16.5" customHeight="1">
      <c r="A74" s="2" t="s">
        <v>528</v>
      </c>
      <c r="B74" s="2" t="s">
        <v>529</v>
      </c>
      <c r="C74" s="13"/>
      <c r="D74" s="296">
        <v>0</v>
      </c>
      <c r="E74" s="296">
        <v>0</v>
      </c>
      <c r="G74" s="320">
        <v>0</v>
      </c>
    </row>
    <row r="75" spans="1:7" ht="16.5" customHeight="1">
      <c r="A75" s="2" t="s">
        <v>530</v>
      </c>
      <c r="B75" s="2" t="s">
        <v>531</v>
      </c>
      <c r="C75" s="13"/>
      <c r="D75" s="296">
        <v>0</v>
      </c>
      <c r="E75" s="296">
        <v>0</v>
      </c>
      <c r="G75" s="320">
        <v>0</v>
      </c>
    </row>
    <row r="76" spans="1:7" ht="16.5" customHeight="1">
      <c r="A76" s="2" t="s">
        <v>532</v>
      </c>
      <c r="B76" s="2" t="s">
        <v>533</v>
      </c>
      <c r="C76" s="13" t="s">
        <v>711</v>
      </c>
      <c r="D76" s="296">
        <v>1156877763</v>
      </c>
      <c r="E76" s="296">
        <v>844448151</v>
      </c>
      <c r="G76" s="320">
        <v>1156877763</v>
      </c>
    </row>
    <row r="77" spans="1:7" ht="16.5" customHeight="1">
      <c r="A77" s="2" t="s">
        <v>534</v>
      </c>
      <c r="B77" s="2" t="s">
        <v>535</v>
      </c>
      <c r="C77" s="13"/>
      <c r="D77" s="296">
        <v>0</v>
      </c>
      <c r="E77" s="296">
        <v>0</v>
      </c>
      <c r="G77" s="320">
        <v>0</v>
      </c>
    </row>
    <row r="78" spans="1:7" ht="16.5" customHeight="1">
      <c r="A78" s="2" t="s">
        <v>536</v>
      </c>
      <c r="B78" s="2" t="s">
        <v>537</v>
      </c>
      <c r="C78" s="13"/>
      <c r="D78" s="339">
        <v>167374562</v>
      </c>
      <c r="E78" s="296">
        <v>-647797</v>
      </c>
      <c r="G78" s="320">
        <v>167374562</v>
      </c>
    </row>
    <row r="79" spans="1:7" ht="16.5" customHeight="1">
      <c r="A79" s="1" t="s">
        <v>538</v>
      </c>
      <c r="B79" s="1" t="s">
        <v>539</v>
      </c>
      <c r="C79" s="12"/>
      <c r="D79" s="294">
        <f>SUM(D82:D83)+D85</f>
        <v>17463497664</v>
      </c>
      <c r="E79" s="294">
        <f>SUM(E82:E83)+E85</f>
        <v>21470898388</v>
      </c>
      <c r="G79" s="320">
        <v>17463497664</v>
      </c>
    </row>
    <row r="80" spans="1:7" ht="16.5" customHeight="1">
      <c r="A80" s="2" t="s">
        <v>540</v>
      </c>
      <c r="B80" s="2" t="s">
        <v>541</v>
      </c>
      <c r="C80" s="13"/>
      <c r="D80" s="296">
        <v>0</v>
      </c>
      <c r="E80" s="296">
        <v>0</v>
      </c>
      <c r="G80" s="320">
        <v>0</v>
      </c>
    </row>
    <row r="81" spans="1:7" ht="16.5" customHeight="1">
      <c r="A81" s="2" t="s">
        <v>542</v>
      </c>
      <c r="B81" s="2" t="s">
        <v>543</v>
      </c>
      <c r="C81" s="13"/>
      <c r="D81" s="296">
        <v>0</v>
      </c>
      <c r="E81" s="296">
        <v>0</v>
      </c>
      <c r="G81" s="320">
        <v>0</v>
      </c>
    </row>
    <row r="82" spans="1:7" ht="16.5" customHeight="1">
      <c r="A82" s="2" t="s">
        <v>544</v>
      </c>
      <c r="B82" s="2" t="s">
        <v>545</v>
      </c>
      <c r="C82" s="13"/>
      <c r="D82" s="296">
        <v>89792000</v>
      </c>
      <c r="E82" s="296">
        <v>89792000</v>
      </c>
      <c r="G82" s="320">
        <v>89792000</v>
      </c>
    </row>
    <row r="83" spans="1:7" ht="16.5" customHeight="1">
      <c r="A83" s="2" t="s">
        <v>546</v>
      </c>
      <c r="B83" s="2" t="s">
        <v>547</v>
      </c>
      <c r="C83" s="13" t="s">
        <v>712</v>
      </c>
      <c r="D83" s="296">
        <v>17343530664</v>
      </c>
      <c r="E83" s="296">
        <v>21381106388</v>
      </c>
      <c r="G83" s="320">
        <v>17343530664</v>
      </c>
    </row>
    <row r="84" spans="1:7" ht="16.5" customHeight="1">
      <c r="A84" s="2" t="s">
        <v>548</v>
      </c>
      <c r="B84" s="2" t="s">
        <v>549</v>
      </c>
      <c r="C84" s="13"/>
      <c r="D84" s="296">
        <v>0</v>
      </c>
      <c r="E84" s="296">
        <v>0</v>
      </c>
      <c r="G84" s="320">
        <v>0</v>
      </c>
    </row>
    <row r="85" spans="1:7" ht="16.5" customHeight="1">
      <c r="A85" s="17" t="s">
        <v>550</v>
      </c>
      <c r="B85" s="2" t="s">
        <v>551</v>
      </c>
      <c r="C85" s="13"/>
      <c r="D85" s="296">
        <v>30175000</v>
      </c>
      <c r="E85" s="296">
        <v>0</v>
      </c>
      <c r="G85" s="320">
        <v>30175000</v>
      </c>
    </row>
    <row r="86" spans="1:7" ht="16.5" customHeight="1">
      <c r="A86" s="2" t="s">
        <v>552</v>
      </c>
      <c r="B86" s="2" t="s">
        <v>553</v>
      </c>
      <c r="C86" s="13"/>
      <c r="D86" s="296">
        <v>0</v>
      </c>
      <c r="E86" s="296">
        <v>0</v>
      </c>
      <c r="G86" s="320">
        <v>0</v>
      </c>
    </row>
    <row r="87" spans="1:7" ht="16.5" customHeight="1">
      <c r="A87" s="2" t="s">
        <v>554</v>
      </c>
      <c r="B87" s="2" t="s">
        <v>555</v>
      </c>
      <c r="C87" s="13"/>
      <c r="D87" s="296">
        <v>0</v>
      </c>
      <c r="E87" s="296">
        <v>0</v>
      </c>
      <c r="G87" s="320">
        <v>0</v>
      </c>
    </row>
    <row r="88" spans="1:7" ht="16.5" customHeight="1">
      <c r="A88" s="2" t="s">
        <v>556</v>
      </c>
      <c r="B88" s="2" t="s">
        <v>557</v>
      </c>
      <c r="C88" s="13"/>
      <c r="D88" s="296">
        <v>0</v>
      </c>
      <c r="E88" s="296">
        <v>0</v>
      </c>
      <c r="G88" s="320">
        <v>0</v>
      </c>
    </row>
    <row r="89" spans="1:7" ht="16.5" customHeight="1">
      <c r="A89" s="1" t="s">
        <v>558</v>
      </c>
      <c r="B89" s="1" t="s">
        <v>559</v>
      </c>
      <c r="C89" s="12"/>
      <c r="D89" s="294">
        <f>D90</f>
        <v>80213486292</v>
      </c>
      <c r="E89" s="294">
        <f>E90</f>
        <v>83620427062</v>
      </c>
      <c r="G89" s="320">
        <v>95801817966</v>
      </c>
    </row>
    <row r="90" spans="1:7" ht="16.5" customHeight="1">
      <c r="A90" s="3" t="s">
        <v>560</v>
      </c>
      <c r="B90" s="1" t="s">
        <v>561</v>
      </c>
      <c r="C90" s="12" t="s">
        <v>713</v>
      </c>
      <c r="D90" s="294">
        <f>D91+D92+D94+D97+D98+D100+D93</f>
        <v>80213486292</v>
      </c>
      <c r="E90" s="294">
        <f>E91+E92+E94+E97+E98+E100+E93</f>
        <v>83620427062</v>
      </c>
      <c r="G90" s="320">
        <v>95801817966</v>
      </c>
    </row>
    <row r="91" spans="1:7" ht="16.5" customHeight="1">
      <c r="A91" s="2" t="s">
        <v>562</v>
      </c>
      <c r="B91" s="2" t="s">
        <v>563</v>
      </c>
      <c r="C91" s="13"/>
      <c r="D91" s="296">
        <v>34276370000</v>
      </c>
      <c r="E91" s="296">
        <v>34276370000</v>
      </c>
      <c r="G91" s="320">
        <v>34276370000</v>
      </c>
    </row>
    <row r="92" spans="1:7" ht="16.5" customHeight="1">
      <c r="A92" s="2" t="s">
        <v>564</v>
      </c>
      <c r="B92" s="2" t="s">
        <v>565</v>
      </c>
      <c r="C92" s="13"/>
      <c r="D92" s="296">
        <v>26720892735</v>
      </c>
      <c r="E92" s="296">
        <v>26720892735</v>
      </c>
      <c r="G92" s="320">
        <v>26720892735</v>
      </c>
    </row>
    <row r="93" spans="1:7" ht="16.5" customHeight="1">
      <c r="A93" s="2" t="s">
        <v>566</v>
      </c>
      <c r="B93" s="2" t="s">
        <v>567</v>
      </c>
      <c r="C93" s="13"/>
      <c r="D93" s="296">
        <v>1735122150</v>
      </c>
      <c r="E93" s="296">
        <v>1239475588</v>
      </c>
      <c r="G93" s="320">
        <v>1735122150</v>
      </c>
    </row>
    <row r="94" spans="1:7" ht="16.5" customHeight="1">
      <c r="A94" s="2" t="s">
        <v>568</v>
      </c>
      <c r="B94" s="2" t="s">
        <v>569</v>
      </c>
      <c r="C94" s="13"/>
      <c r="D94" s="299">
        <v>-427842000</v>
      </c>
      <c r="E94" s="299">
        <v>-427842000</v>
      </c>
      <c r="G94" s="320">
        <v>-427842000</v>
      </c>
    </row>
    <row r="95" spans="1:7" ht="16.5" customHeight="1">
      <c r="A95" s="2" t="s">
        <v>570</v>
      </c>
      <c r="B95" s="2" t="s">
        <v>571</v>
      </c>
      <c r="C95" s="13"/>
      <c r="D95" s="296">
        <v>0</v>
      </c>
      <c r="E95" s="296">
        <v>0</v>
      </c>
      <c r="G95" s="320">
        <v>0</v>
      </c>
    </row>
    <row r="96" spans="1:7" ht="16.5" customHeight="1">
      <c r="A96" s="2" t="s">
        <v>572</v>
      </c>
      <c r="B96" s="2" t="s">
        <v>573</v>
      </c>
      <c r="C96" s="13"/>
      <c r="D96" s="296">
        <v>0</v>
      </c>
      <c r="E96" s="296">
        <v>0</v>
      </c>
      <c r="G96" s="320">
        <v>0</v>
      </c>
    </row>
    <row r="97" spans="1:7" ht="16.5" customHeight="1">
      <c r="A97" s="2" t="s">
        <v>574</v>
      </c>
      <c r="B97" s="2" t="s">
        <v>575</v>
      </c>
      <c r="C97" s="13"/>
      <c r="D97" s="296">
        <v>6335554286</v>
      </c>
      <c r="E97" s="296">
        <v>7498861723</v>
      </c>
      <c r="G97" s="320">
        <v>6335554286</v>
      </c>
    </row>
    <row r="98" spans="1:7" ht="16.5" customHeight="1">
      <c r="A98" s="2" t="s">
        <v>576</v>
      </c>
      <c r="B98" s="2" t="s">
        <v>577</v>
      </c>
      <c r="C98" s="13"/>
      <c r="D98" s="296">
        <v>1619359740</v>
      </c>
      <c r="E98" s="296">
        <v>2042221033</v>
      </c>
      <c r="G98" s="320">
        <v>1619359740</v>
      </c>
    </row>
    <row r="99" spans="1:7" ht="16.5" customHeight="1">
      <c r="A99" s="2" t="s">
        <v>578</v>
      </c>
      <c r="B99" s="2" t="s">
        <v>579</v>
      </c>
      <c r="C99" s="13"/>
      <c r="D99" s="296">
        <v>0</v>
      </c>
      <c r="E99" s="296">
        <v>0</v>
      </c>
      <c r="G99" s="320">
        <v>0</v>
      </c>
    </row>
    <row r="100" spans="1:7" ht="16.5" customHeight="1">
      <c r="A100" s="2" t="s">
        <v>580</v>
      </c>
      <c r="B100" s="2" t="s">
        <v>581</v>
      </c>
      <c r="C100" s="13"/>
      <c r="D100" s="296">
        <v>9954029381</v>
      </c>
      <c r="E100" s="296">
        <v>12270447983</v>
      </c>
      <c r="G100" s="320">
        <v>9954029381</v>
      </c>
    </row>
    <row r="101" spans="1:7" ht="16.5" customHeight="1">
      <c r="A101" s="2" t="s">
        <v>582</v>
      </c>
      <c r="B101" s="2" t="s">
        <v>583</v>
      </c>
      <c r="C101" s="13"/>
      <c r="D101" s="296">
        <v>0</v>
      </c>
      <c r="E101" s="296">
        <v>0</v>
      </c>
      <c r="G101" s="320">
        <v>0</v>
      </c>
    </row>
    <row r="102" spans="1:7" ht="16.5" customHeight="1">
      <c r="A102" s="2" t="s">
        <v>584</v>
      </c>
      <c r="B102" s="2" t="s">
        <v>585</v>
      </c>
      <c r="C102" s="13"/>
      <c r="D102" s="296">
        <v>0</v>
      </c>
      <c r="E102" s="296">
        <v>0</v>
      </c>
      <c r="G102" s="320">
        <v>0</v>
      </c>
    </row>
    <row r="103" spans="1:7" ht="16.5" customHeight="1">
      <c r="A103" s="1" t="s">
        <v>586</v>
      </c>
      <c r="B103" s="1" t="s">
        <v>587</v>
      </c>
      <c r="C103" s="12"/>
      <c r="D103" s="294">
        <v>0</v>
      </c>
      <c r="E103" s="294">
        <v>0</v>
      </c>
      <c r="G103" s="320">
        <v>0</v>
      </c>
    </row>
    <row r="104" spans="1:7" ht="16.5" customHeight="1">
      <c r="A104" s="2" t="s">
        <v>588</v>
      </c>
      <c r="B104" s="2" t="s">
        <v>589</v>
      </c>
      <c r="C104" s="13"/>
      <c r="D104" s="296">
        <v>0</v>
      </c>
      <c r="E104" s="296">
        <v>0</v>
      </c>
      <c r="G104" s="320">
        <v>0</v>
      </c>
    </row>
    <row r="105" spans="1:7" ht="16.5" customHeight="1">
      <c r="A105" s="2" t="s">
        <v>590</v>
      </c>
      <c r="B105" s="2" t="s">
        <v>591</v>
      </c>
      <c r="C105" s="13"/>
      <c r="D105" s="296">
        <v>0</v>
      </c>
      <c r="E105" s="296">
        <v>0</v>
      </c>
      <c r="G105" s="320">
        <v>0</v>
      </c>
    </row>
    <row r="106" spans="1:7" s="4" customFormat="1" ht="16.5" customHeight="1">
      <c r="A106" s="3" t="s">
        <v>592</v>
      </c>
      <c r="B106" s="3" t="s">
        <v>593</v>
      </c>
      <c r="C106" s="14"/>
      <c r="D106" s="295">
        <v>2758623320</v>
      </c>
      <c r="E106" s="295">
        <v>3130868680</v>
      </c>
      <c r="F106" s="401"/>
      <c r="G106" s="320">
        <v>2758623320</v>
      </c>
    </row>
    <row r="107" spans="1:10" ht="16.5" customHeight="1">
      <c r="A107" s="330" t="s">
        <v>594</v>
      </c>
      <c r="B107" s="330" t="s">
        <v>595</v>
      </c>
      <c r="C107" s="331"/>
      <c r="D107" s="335">
        <f>D89+D66+D106</f>
        <v>243099893625</v>
      </c>
      <c r="E107" s="335">
        <f>E89+E66+E106</f>
        <v>241081860662</v>
      </c>
      <c r="G107" s="320">
        <v>255929601979</v>
      </c>
      <c r="H107" s="320"/>
      <c r="J107" s="320">
        <f>G89+G66</f>
        <v>255929601979</v>
      </c>
    </row>
    <row r="108" spans="1:10" ht="16.5" customHeight="1">
      <c r="A108" s="327"/>
      <c r="B108" s="327"/>
      <c r="C108" s="328"/>
      <c r="D108" s="334">
        <f>D107-D63</f>
        <v>0</v>
      </c>
      <c r="E108" s="334">
        <f>E107-E63</f>
        <v>0</v>
      </c>
      <c r="J108" s="320">
        <f>J107-F91</f>
        <v>255929601979</v>
      </c>
    </row>
    <row r="109" spans="1:10" ht="16.5" customHeight="1">
      <c r="A109" s="327"/>
      <c r="B109" s="327"/>
      <c r="C109" s="328"/>
      <c r="D109" s="334"/>
      <c r="E109" s="334"/>
      <c r="J109" s="320">
        <f>J64-J108</f>
        <v>0</v>
      </c>
    </row>
    <row r="110" spans="1:5" ht="16.5" customHeight="1">
      <c r="A110" s="327"/>
      <c r="B110" s="327"/>
      <c r="C110" s="328"/>
      <c r="D110" s="334"/>
      <c r="E110" s="337"/>
    </row>
    <row r="111" spans="1:5" ht="16.5" customHeight="1">
      <c r="A111" s="324" t="s">
        <v>596</v>
      </c>
      <c r="B111" s="324"/>
      <c r="C111" s="325"/>
      <c r="D111" s="333">
        <v>0</v>
      </c>
      <c r="E111" s="333">
        <v>0</v>
      </c>
    </row>
    <row r="112" spans="1:5" ht="16.5" customHeight="1">
      <c r="A112" s="2" t="s">
        <v>597</v>
      </c>
      <c r="B112" s="2" t="s">
        <v>598</v>
      </c>
      <c r="C112" s="13"/>
      <c r="D112" s="296">
        <v>0</v>
      </c>
      <c r="E112" s="296">
        <v>0</v>
      </c>
    </row>
    <row r="113" spans="1:5" ht="16.5" customHeight="1">
      <c r="A113" s="2" t="s">
        <v>599</v>
      </c>
      <c r="B113" s="2" t="s">
        <v>600</v>
      </c>
      <c r="C113" s="13"/>
      <c r="D113" s="296">
        <v>0</v>
      </c>
      <c r="E113" s="296">
        <v>0</v>
      </c>
    </row>
    <row r="114" spans="1:5" ht="16.5" customHeight="1">
      <c r="A114" s="2" t="s">
        <v>601</v>
      </c>
      <c r="B114" s="2" t="s">
        <v>602</v>
      </c>
      <c r="C114" s="13"/>
      <c r="D114" s="296">
        <v>0</v>
      </c>
      <c r="E114" s="296">
        <v>0</v>
      </c>
    </row>
    <row r="115" spans="1:5" ht="16.5" customHeight="1">
      <c r="A115" s="2" t="s">
        <v>603</v>
      </c>
      <c r="B115" s="2" t="s">
        <v>604</v>
      </c>
      <c r="C115" s="13"/>
      <c r="D115" s="30">
        <v>0</v>
      </c>
      <c r="E115" s="296">
        <v>0</v>
      </c>
    </row>
    <row r="116" spans="1:5" ht="16.5" customHeight="1">
      <c r="A116" s="2" t="s">
        <v>605</v>
      </c>
      <c r="B116" s="2" t="s">
        <v>606</v>
      </c>
      <c r="C116" s="13"/>
      <c r="D116" s="30">
        <v>0</v>
      </c>
      <c r="E116" s="296">
        <v>0</v>
      </c>
    </row>
    <row r="117" spans="1:5" ht="16.5" customHeight="1">
      <c r="A117" s="336" t="s">
        <v>721</v>
      </c>
      <c r="B117" s="2"/>
      <c r="C117" s="13"/>
      <c r="D117" s="376">
        <v>192924.08</v>
      </c>
      <c r="E117" s="376">
        <v>240185.28</v>
      </c>
    </row>
    <row r="118" spans="1:5" ht="16.5" customHeight="1">
      <c r="A118" s="336" t="s">
        <v>722</v>
      </c>
      <c r="B118" s="2"/>
      <c r="C118" s="13"/>
      <c r="D118" s="376">
        <v>408.73</v>
      </c>
      <c r="E118" s="376">
        <v>414.19</v>
      </c>
    </row>
    <row r="119" spans="1:5" ht="16.5" customHeight="1">
      <c r="A119" s="2" t="s">
        <v>607</v>
      </c>
      <c r="B119" s="2" t="s">
        <v>608</v>
      </c>
      <c r="C119" s="13"/>
      <c r="D119" s="296">
        <v>0</v>
      </c>
      <c r="E119" s="296">
        <v>0</v>
      </c>
    </row>
    <row r="121" spans="2:5" ht="12">
      <c r="B121" s="437" t="s">
        <v>273</v>
      </c>
      <c r="C121" s="437"/>
      <c r="D121" s="437"/>
      <c r="E121" s="437"/>
    </row>
    <row r="122" spans="1:5" ht="15.75">
      <c r="A122" s="20"/>
      <c r="B122" s="20"/>
      <c r="C122" s="19"/>
      <c r="D122" s="300"/>
      <c r="E122" s="300"/>
    </row>
    <row r="123" spans="1:5" ht="14.25">
      <c r="A123" s="435" t="s">
        <v>337</v>
      </c>
      <c r="B123" s="435"/>
      <c r="C123" s="435"/>
      <c r="D123" s="435"/>
      <c r="E123" s="435"/>
    </row>
    <row r="124" spans="1:5" ht="14.25">
      <c r="A124" s="315"/>
      <c r="B124" s="315"/>
      <c r="C124" s="314"/>
      <c r="D124" s="316"/>
      <c r="E124" s="316"/>
    </row>
    <row r="125" spans="1:5" ht="14.25">
      <c r="A125" s="315"/>
      <c r="B125" s="315"/>
      <c r="C125" s="314"/>
      <c r="D125" s="316"/>
      <c r="E125" s="316"/>
    </row>
    <row r="126" spans="1:5" ht="14.25">
      <c r="A126" s="315"/>
      <c r="B126" s="315"/>
      <c r="C126" s="314"/>
      <c r="D126" s="316"/>
      <c r="E126" s="316"/>
    </row>
    <row r="127" spans="1:5" ht="14.25">
      <c r="A127" s="315"/>
      <c r="B127" s="315"/>
      <c r="C127" s="314"/>
      <c r="D127" s="316"/>
      <c r="E127" s="316"/>
    </row>
    <row r="128" spans="1:5" ht="14.25">
      <c r="A128" s="315"/>
      <c r="B128" s="315"/>
      <c r="C128" s="314"/>
      <c r="D128" s="316"/>
      <c r="E128" s="316"/>
    </row>
    <row r="129" spans="1:5" ht="14.25">
      <c r="A129" s="435" t="s">
        <v>349</v>
      </c>
      <c r="B129" s="435"/>
      <c r="C129" s="435"/>
      <c r="D129" s="435"/>
      <c r="E129" s="435"/>
    </row>
    <row r="130" spans="1:5" ht="15.75">
      <c r="A130" s="20"/>
      <c r="B130" s="20"/>
      <c r="C130" s="19"/>
      <c r="D130" s="300"/>
      <c r="E130" s="300"/>
    </row>
    <row r="131" spans="1:5" ht="15.75">
      <c r="A131" s="20"/>
      <c r="B131" s="20"/>
      <c r="C131" s="19"/>
      <c r="D131" s="300"/>
      <c r="E131" s="300"/>
    </row>
    <row r="132" spans="1:5" ht="15.75">
      <c r="A132" s="20"/>
      <c r="B132" s="20"/>
      <c r="C132" s="19"/>
      <c r="D132" s="300"/>
      <c r="E132" s="300"/>
    </row>
  </sheetData>
  <sheetProtection/>
  <mergeCells count="8">
    <mergeCell ref="A123:E123"/>
    <mergeCell ref="A129:E129"/>
    <mergeCell ref="B1:E1"/>
    <mergeCell ref="B121:E121"/>
    <mergeCell ref="A3:B3"/>
    <mergeCell ref="D7:E7"/>
    <mergeCell ref="B2:E2"/>
    <mergeCell ref="A5:E5"/>
  </mergeCells>
  <printOptions/>
  <pageMargins left="0.64" right="0.33" top="0.4" bottom="0.56" header="0.16" footer="0.26"/>
  <pageSetup firstPageNumber="1" useFirstPageNumber="1" horizontalDpi="600" verticalDpi="600" orientation="portrait" paperSize="9" r:id="rId1"/>
  <headerFooter scaleWithDoc="0" alignWithMargins="0">
    <oddFooter>&amp;R&amp;"Times New Roman,Italic"&amp;[Trang &amp;P</oddFooter>
  </headerFooter>
</worksheet>
</file>

<file path=xl/worksheets/sheet2.xml><?xml version="1.0" encoding="utf-8"?>
<worksheet xmlns="http://schemas.openxmlformats.org/spreadsheetml/2006/main" xmlns:r="http://schemas.openxmlformats.org/officeDocument/2006/relationships">
  <dimension ref="A1:J52"/>
  <sheetViews>
    <sheetView zoomScalePageLayoutView="0" workbookViewId="0" topLeftCell="A1">
      <selection activeCell="A1" sqref="A1:G1"/>
    </sheetView>
  </sheetViews>
  <sheetFormatPr defaultColWidth="0" defaultRowHeight="12" zeroHeight="1"/>
  <cols>
    <col min="1" max="1" width="57.28125" style="0" customWidth="1"/>
    <col min="2" max="2" width="7.8515625" style="0" customWidth="1"/>
    <col min="3" max="3" width="6.421875" style="0" bestFit="1" customWidth="1"/>
    <col min="4" max="4" width="17.28125" style="341" bestFit="1" customWidth="1"/>
    <col min="5" max="5" width="17.8515625" style="341" bestFit="1" customWidth="1"/>
    <col min="6" max="6" width="16.28125" style="341" customWidth="1"/>
    <col min="7" max="7" width="15.28125" style="341" bestFit="1" customWidth="1"/>
    <col min="8" max="8" width="0.9921875" style="341" customWidth="1"/>
    <col min="9" max="9" width="14.421875" style="341" hidden="1" customWidth="1"/>
    <col min="10" max="10" width="9.140625" style="341" hidden="1" customWidth="1"/>
    <col min="11" max="16384" width="0" style="0" hidden="1" customWidth="1"/>
  </cols>
  <sheetData>
    <row r="1" spans="1:10" s="5" customFormat="1" ht="17.25" customHeight="1">
      <c r="A1" s="445" t="s">
        <v>723</v>
      </c>
      <c r="B1" s="445"/>
      <c r="C1" s="446" t="s">
        <v>65</v>
      </c>
      <c r="D1" s="446"/>
      <c r="E1" s="446"/>
      <c r="F1" s="446"/>
      <c r="G1" s="446"/>
      <c r="H1" s="386"/>
      <c r="I1" s="341"/>
      <c r="J1" s="341"/>
    </row>
    <row r="2" spans="1:10" s="5" customFormat="1" ht="12">
      <c r="A2" s="438" t="s">
        <v>698</v>
      </c>
      <c r="B2" s="438"/>
      <c r="C2" s="440" t="s">
        <v>394</v>
      </c>
      <c r="D2" s="441"/>
      <c r="E2" s="441"/>
      <c r="F2" s="441"/>
      <c r="G2" s="441"/>
      <c r="H2" s="385"/>
      <c r="I2" s="341"/>
      <c r="J2" s="341"/>
    </row>
    <row r="3" spans="1:10" s="5" customFormat="1" ht="12">
      <c r="A3" s="438" t="s">
        <v>697</v>
      </c>
      <c r="B3" s="438"/>
      <c r="D3" s="341"/>
      <c r="E3" s="341"/>
      <c r="F3" s="341"/>
      <c r="G3" s="341"/>
      <c r="H3" s="341"/>
      <c r="I3" s="341"/>
      <c r="J3" s="341"/>
    </row>
    <row r="4" spans="4:10" s="5" customFormat="1" ht="12">
      <c r="D4" s="341"/>
      <c r="E4" s="341"/>
      <c r="F4" s="342" t="s">
        <v>694</v>
      </c>
      <c r="G4" s="341"/>
      <c r="H4" s="341"/>
      <c r="I4" s="341"/>
      <c r="J4" s="341"/>
    </row>
    <row r="5" spans="1:10" s="5" customFormat="1" ht="19.5" customHeight="1">
      <c r="A5" s="447" t="s">
        <v>374</v>
      </c>
      <c r="B5" s="447"/>
      <c r="C5" s="447"/>
      <c r="D5" s="447"/>
      <c r="E5" s="447"/>
      <c r="F5" s="447"/>
      <c r="G5" s="447"/>
      <c r="H5" s="387"/>
      <c r="I5" s="341"/>
      <c r="J5" s="341"/>
    </row>
    <row r="6" spans="1:10" s="5" customFormat="1" ht="13.5" customHeight="1">
      <c r="A6" s="448" t="s">
        <v>714</v>
      </c>
      <c r="B6" s="448"/>
      <c r="C6" s="448"/>
      <c r="D6" s="448"/>
      <c r="E6" s="448"/>
      <c r="F6" s="448"/>
      <c r="G6" s="448"/>
      <c r="H6" s="388"/>
      <c r="I6" s="341"/>
      <c r="J6" s="341"/>
    </row>
    <row r="7" spans="2:10" s="5" customFormat="1" ht="13.5" customHeight="1">
      <c r="B7" s="24" t="s">
        <v>401</v>
      </c>
      <c r="C7" s="24"/>
      <c r="D7" s="341"/>
      <c r="E7" s="341"/>
      <c r="F7" s="444" t="s">
        <v>720</v>
      </c>
      <c r="G7" s="444"/>
      <c r="H7" s="389"/>
      <c r="I7" s="341"/>
      <c r="J7" s="341"/>
    </row>
    <row r="8" spans="1:10" s="5" customFormat="1" ht="37.5" customHeight="1">
      <c r="A8" s="8" t="s">
        <v>405</v>
      </c>
      <c r="B8" s="7" t="s">
        <v>406</v>
      </c>
      <c r="C8" s="7" t="s">
        <v>407</v>
      </c>
      <c r="D8" s="343" t="s">
        <v>395</v>
      </c>
      <c r="E8" s="343" t="s">
        <v>396</v>
      </c>
      <c r="F8" s="343" t="s">
        <v>609</v>
      </c>
      <c r="G8" s="343" t="s">
        <v>610</v>
      </c>
      <c r="H8" s="390"/>
      <c r="I8" s="341"/>
      <c r="J8" s="341"/>
    </row>
    <row r="9" spans="1:9" ht="13.5" customHeight="1">
      <c r="A9" s="399" t="s">
        <v>402</v>
      </c>
      <c r="B9" s="18" t="s">
        <v>598</v>
      </c>
      <c r="C9" s="6" t="s">
        <v>351</v>
      </c>
      <c r="D9" s="344">
        <v>94578947983</v>
      </c>
      <c r="E9" s="344">
        <v>88065816382</v>
      </c>
      <c r="F9" s="344">
        <v>174258071078</v>
      </c>
      <c r="G9" s="344">
        <v>161985150288</v>
      </c>
      <c r="H9" s="391"/>
      <c r="I9" s="355">
        <v>174258071078</v>
      </c>
    </row>
    <row r="10" spans="1:9" ht="13.5" customHeight="1">
      <c r="A10" s="2" t="s">
        <v>611</v>
      </c>
      <c r="B10" s="2" t="s">
        <v>600</v>
      </c>
      <c r="C10" s="1" t="s">
        <v>352</v>
      </c>
      <c r="D10" s="345">
        <v>574780620</v>
      </c>
      <c r="E10" s="345">
        <v>74694548</v>
      </c>
      <c r="F10" s="345">
        <v>599230000</v>
      </c>
      <c r="G10" s="345">
        <v>174036548</v>
      </c>
      <c r="H10" s="392"/>
      <c r="I10" s="355">
        <v>599230000</v>
      </c>
    </row>
    <row r="11" spans="1:9" ht="13.5" customHeight="1">
      <c r="A11" s="1" t="s">
        <v>612</v>
      </c>
      <c r="B11" s="1" t="s">
        <v>613</v>
      </c>
      <c r="C11" s="1" t="s">
        <v>353</v>
      </c>
      <c r="D11" s="347">
        <f>D9-D10</f>
        <v>94004167363</v>
      </c>
      <c r="E11" s="347">
        <f>E9-E10</f>
        <v>87991121834</v>
      </c>
      <c r="F11" s="347">
        <f>F9-F10</f>
        <v>173658841078</v>
      </c>
      <c r="G11" s="347">
        <f>G9-G10</f>
        <v>161811113740</v>
      </c>
      <c r="H11" s="393"/>
      <c r="I11" s="355">
        <v>173658841078</v>
      </c>
    </row>
    <row r="12" spans="1:9" ht="13.5" customHeight="1">
      <c r="A12" s="2" t="s">
        <v>614</v>
      </c>
      <c r="B12" s="2" t="s">
        <v>615</v>
      </c>
      <c r="C12" s="1" t="s">
        <v>354</v>
      </c>
      <c r="D12" s="345">
        <v>82928198302</v>
      </c>
      <c r="E12" s="345">
        <v>75326231131</v>
      </c>
      <c r="F12" s="345">
        <v>153421809296</v>
      </c>
      <c r="G12" s="345">
        <v>139860903186</v>
      </c>
      <c r="H12" s="392"/>
      <c r="I12" s="355">
        <v>153421809296</v>
      </c>
    </row>
    <row r="13" spans="1:9" ht="13.5" customHeight="1">
      <c r="A13" s="1" t="s">
        <v>616</v>
      </c>
      <c r="B13" s="1" t="s">
        <v>617</v>
      </c>
      <c r="C13" s="1"/>
      <c r="D13" s="347">
        <f>D11-D12</f>
        <v>11075969061</v>
      </c>
      <c r="E13" s="347">
        <f>E11-E12</f>
        <v>12664890703</v>
      </c>
      <c r="F13" s="347">
        <f>F11-F12</f>
        <v>20237031782</v>
      </c>
      <c r="G13" s="347">
        <f>G11-G12</f>
        <v>21950210554</v>
      </c>
      <c r="H13" s="393"/>
      <c r="I13" s="355">
        <v>20237031782</v>
      </c>
    </row>
    <row r="14" spans="1:9" ht="13.5" customHeight="1">
      <c r="A14" s="2" t="s">
        <v>618</v>
      </c>
      <c r="B14" s="2" t="s">
        <v>619</v>
      </c>
      <c r="C14" s="1" t="s">
        <v>355</v>
      </c>
      <c r="D14" s="345">
        <v>84968641</v>
      </c>
      <c r="E14" s="345">
        <v>12428641</v>
      </c>
      <c r="F14" s="345">
        <v>102763094</v>
      </c>
      <c r="G14" s="345">
        <v>2394869648</v>
      </c>
      <c r="H14" s="392"/>
      <c r="I14" s="355">
        <v>102763094</v>
      </c>
    </row>
    <row r="15" spans="1:9" ht="13.5" customHeight="1">
      <c r="A15" s="2" t="s">
        <v>620</v>
      </c>
      <c r="B15" s="2" t="s">
        <v>621</v>
      </c>
      <c r="C15" s="1" t="s">
        <v>356</v>
      </c>
      <c r="D15" s="345">
        <v>3352646837</v>
      </c>
      <c r="E15" s="345">
        <v>3585857138</v>
      </c>
      <c r="F15" s="345">
        <v>6471634493</v>
      </c>
      <c r="G15" s="345">
        <v>12380421969</v>
      </c>
      <c r="H15" s="392"/>
      <c r="I15" s="355">
        <v>6471634493</v>
      </c>
    </row>
    <row r="16" spans="1:9" ht="13.5" customHeight="1">
      <c r="A16" s="2" t="s">
        <v>622</v>
      </c>
      <c r="B16" s="2" t="s">
        <v>623</v>
      </c>
      <c r="C16" s="1"/>
      <c r="D16" s="366">
        <v>3054319644</v>
      </c>
      <c r="E16" s="366">
        <v>3585857138</v>
      </c>
      <c r="F16" s="366">
        <v>6173307300</v>
      </c>
      <c r="G16" s="366">
        <v>6423864292</v>
      </c>
      <c r="H16" s="394"/>
      <c r="I16" s="355">
        <v>6173307300</v>
      </c>
    </row>
    <row r="17" spans="1:9" ht="13.5" customHeight="1">
      <c r="A17" s="2" t="s">
        <v>624</v>
      </c>
      <c r="B17" s="2" t="s">
        <v>625</v>
      </c>
      <c r="C17" s="1"/>
      <c r="D17" s="345">
        <v>2652750507</v>
      </c>
      <c r="E17" s="345">
        <v>2384553243</v>
      </c>
      <c r="F17" s="345">
        <v>4251481927</v>
      </c>
      <c r="G17" s="345">
        <v>4075448215</v>
      </c>
      <c r="H17" s="392"/>
      <c r="I17" s="355">
        <v>4251481927</v>
      </c>
    </row>
    <row r="18" spans="1:10" ht="13.5" customHeight="1">
      <c r="A18" s="2" t="s">
        <v>626</v>
      </c>
      <c r="B18" s="2" t="s">
        <v>627</v>
      </c>
      <c r="C18" s="1"/>
      <c r="D18" s="345">
        <v>3713303680</v>
      </c>
      <c r="E18" s="345">
        <v>2229041344</v>
      </c>
      <c r="F18" s="345">
        <v>7109821923</v>
      </c>
      <c r="G18" s="345">
        <v>4079464664</v>
      </c>
      <c r="H18" s="392"/>
      <c r="I18" s="355">
        <v>7109821923</v>
      </c>
      <c r="J18" s="355"/>
    </row>
    <row r="19" spans="1:9" ht="13.5" customHeight="1">
      <c r="A19" s="1" t="s">
        <v>628</v>
      </c>
      <c r="B19" s="1" t="s">
        <v>629</v>
      </c>
      <c r="C19" s="1"/>
      <c r="D19" s="347">
        <f>D13+D14-D15-D17-D18</f>
        <v>1442236678</v>
      </c>
      <c r="E19" s="347">
        <f>E13+E14-E15-E17-E18</f>
        <v>4477867619</v>
      </c>
      <c r="F19" s="347">
        <f>F13+F14-F15-F17-F18</f>
        <v>2506856533</v>
      </c>
      <c r="G19" s="347">
        <f>G13+G14-G15-G17-G18</f>
        <v>3809745354</v>
      </c>
      <c r="H19" s="347"/>
      <c r="I19" s="355">
        <v>2506856533</v>
      </c>
    </row>
    <row r="20" spans="1:9" ht="13.5" customHeight="1">
      <c r="A20" s="2" t="s">
        <v>630</v>
      </c>
      <c r="B20" s="2" t="s">
        <v>631</v>
      </c>
      <c r="C20" s="2"/>
      <c r="D20" s="345">
        <v>3825970718</v>
      </c>
      <c r="E20" s="345">
        <v>315240</v>
      </c>
      <c r="F20" s="345">
        <v>3825970718</v>
      </c>
      <c r="G20" s="345">
        <v>3384468144</v>
      </c>
      <c r="H20" s="392"/>
      <c r="I20" s="355">
        <v>3825970718</v>
      </c>
    </row>
    <row r="21" spans="1:9" ht="13.5" customHeight="1">
      <c r="A21" s="2" t="s">
        <v>632</v>
      </c>
      <c r="B21" s="2" t="s">
        <v>633</v>
      </c>
      <c r="C21" s="2"/>
      <c r="D21" s="345">
        <v>3430971972</v>
      </c>
      <c r="E21" s="345">
        <v>22225455</v>
      </c>
      <c r="F21" s="345">
        <v>3430971972</v>
      </c>
      <c r="G21" s="345">
        <v>46998567</v>
      </c>
      <c r="H21" s="392"/>
      <c r="I21" s="355">
        <v>3430971972</v>
      </c>
    </row>
    <row r="22" spans="1:9" ht="13.5" customHeight="1">
      <c r="A22" s="1" t="s">
        <v>634</v>
      </c>
      <c r="B22" s="1" t="s">
        <v>635</v>
      </c>
      <c r="C22" s="1"/>
      <c r="D22" s="351">
        <f>D20-D21</f>
        <v>394998746</v>
      </c>
      <c r="E22" s="351">
        <f>E20-E21</f>
        <v>-21910215</v>
      </c>
      <c r="F22" s="351">
        <f>F20-F21</f>
        <v>394998746</v>
      </c>
      <c r="G22" s="351">
        <v>3337469577</v>
      </c>
      <c r="H22" s="351"/>
      <c r="I22" s="355">
        <v>394998746</v>
      </c>
    </row>
    <row r="23" spans="1:9" ht="13.5" customHeight="1">
      <c r="A23" s="1" t="s">
        <v>360</v>
      </c>
      <c r="B23" s="1" t="s">
        <v>636</v>
      </c>
      <c r="C23" s="1"/>
      <c r="D23" s="347">
        <f>D22+D19</f>
        <v>1837235424</v>
      </c>
      <c r="E23" s="347">
        <f>E22+E19</f>
        <v>4455957404</v>
      </c>
      <c r="F23" s="347">
        <f>F22+F19</f>
        <v>2901855279</v>
      </c>
      <c r="G23" s="347">
        <f>G22+G19</f>
        <v>7147214931</v>
      </c>
      <c r="H23" s="347"/>
      <c r="I23" s="355">
        <v>2901855279</v>
      </c>
    </row>
    <row r="24" spans="1:9" ht="13.5" customHeight="1">
      <c r="A24" s="1" t="s">
        <v>361</v>
      </c>
      <c r="B24" s="2" t="s">
        <v>637</v>
      </c>
      <c r="C24" s="1" t="s">
        <v>357</v>
      </c>
      <c r="D24" s="345">
        <v>262933123</v>
      </c>
      <c r="E24" s="345">
        <v>551141723</v>
      </c>
      <c r="F24" s="345">
        <v>266444894</v>
      </c>
      <c r="G24" s="345">
        <v>1198362960</v>
      </c>
      <c r="H24" s="349"/>
      <c r="I24" s="355">
        <v>266444894</v>
      </c>
    </row>
    <row r="25" spans="1:9" ht="13.5" customHeight="1">
      <c r="A25" s="2" t="s">
        <v>359</v>
      </c>
      <c r="B25" s="2"/>
      <c r="C25" s="1"/>
      <c r="D25" s="349">
        <v>0</v>
      </c>
      <c r="E25" s="349">
        <v>0</v>
      </c>
      <c r="F25" s="349">
        <v>0</v>
      </c>
      <c r="G25" s="349">
        <v>0</v>
      </c>
      <c r="H25" s="395"/>
      <c r="I25" s="355">
        <v>0</v>
      </c>
    </row>
    <row r="26" spans="1:9" ht="13.5" customHeight="1">
      <c r="A26" s="2" t="s">
        <v>362</v>
      </c>
      <c r="B26" s="2" t="s">
        <v>638</v>
      </c>
      <c r="C26" s="2"/>
      <c r="D26" s="349">
        <v>0</v>
      </c>
      <c r="E26" s="349">
        <v>0</v>
      </c>
      <c r="F26" s="349">
        <v>0</v>
      </c>
      <c r="G26" s="349">
        <v>0</v>
      </c>
      <c r="H26" s="395"/>
      <c r="I26" s="355">
        <v>0</v>
      </c>
    </row>
    <row r="27" spans="1:9" ht="13.5" customHeight="1">
      <c r="A27" s="1" t="s">
        <v>363</v>
      </c>
      <c r="B27" s="1" t="s">
        <v>639</v>
      </c>
      <c r="C27" s="1"/>
      <c r="D27" s="347">
        <f>D23-D24</f>
        <v>1574302301</v>
      </c>
      <c r="E27" s="347">
        <f>E23-E24</f>
        <v>3904815681</v>
      </c>
      <c r="F27" s="347">
        <f>F23-F24</f>
        <v>2635410385</v>
      </c>
      <c r="G27" s="347">
        <f>G23-G24</f>
        <v>5948851971</v>
      </c>
      <c r="H27" s="347"/>
      <c r="I27" s="355">
        <v>2635410385</v>
      </c>
    </row>
    <row r="28" spans="1:9" ht="13.5" customHeight="1">
      <c r="A28" s="2" t="s">
        <v>364</v>
      </c>
      <c r="B28" s="2" t="s">
        <v>640</v>
      </c>
      <c r="C28" s="2"/>
      <c r="D28" s="352"/>
      <c r="E28" s="352"/>
      <c r="F28" s="427"/>
      <c r="G28" s="352"/>
      <c r="H28" s="396"/>
      <c r="I28" s="355">
        <v>0</v>
      </c>
    </row>
    <row r="29" spans="1:8" ht="13.5" customHeight="1">
      <c r="A29" s="2" t="s">
        <v>365</v>
      </c>
      <c r="B29" s="2" t="s">
        <v>641</v>
      </c>
      <c r="C29" s="2"/>
      <c r="D29" s="346"/>
      <c r="E29" s="346">
        <v>0</v>
      </c>
      <c r="F29" s="346">
        <v>0</v>
      </c>
      <c r="G29" s="428"/>
      <c r="H29" s="397"/>
    </row>
    <row r="30" spans="1:8" ht="13.5" customHeight="1">
      <c r="A30" s="1" t="s">
        <v>366</v>
      </c>
      <c r="B30" s="1" t="s">
        <v>642</v>
      </c>
      <c r="C30" s="1" t="s">
        <v>358</v>
      </c>
      <c r="D30" s="348">
        <v>315</v>
      </c>
      <c r="E30" s="348">
        <v>785</v>
      </c>
      <c r="F30" s="348">
        <v>528</v>
      </c>
      <c r="G30" s="348">
        <v>1196</v>
      </c>
      <c r="H30" s="398"/>
    </row>
    <row r="31" spans="1:4" ht="12">
      <c r="A31" s="301"/>
      <c r="D31" s="354"/>
    </row>
    <row r="32" spans="1:8" ht="12">
      <c r="A32" s="341"/>
      <c r="B32" s="341"/>
      <c r="C32" s="341"/>
      <c r="F32" s="371"/>
      <c r="G32" s="372"/>
      <c r="H32" s="372"/>
    </row>
    <row r="33" spans="4:8" ht="12">
      <c r="D33" s="355"/>
      <c r="G33" s="429"/>
      <c r="H33" s="356"/>
    </row>
    <row r="34" spans="1:8" ht="15.75" customHeight="1">
      <c r="A34" s="443" t="s">
        <v>334</v>
      </c>
      <c r="B34" s="443"/>
      <c r="C34" s="443"/>
      <c r="D34" s="443"/>
      <c r="E34" s="443"/>
      <c r="F34" s="443"/>
      <c r="G34" s="443"/>
      <c r="H34" s="314"/>
    </row>
    <row r="35" spans="1:6" ht="15.75">
      <c r="A35" s="315"/>
      <c r="B35" s="315"/>
      <c r="C35" s="314"/>
      <c r="D35" s="357"/>
      <c r="E35" s="358"/>
      <c r="F35" s="359"/>
    </row>
    <row r="36" spans="1:8" ht="14.25">
      <c r="A36" s="315"/>
      <c r="B36" s="315"/>
      <c r="C36" s="314"/>
      <c r="D36" s="357"/>
      <c r="E36" s="373"/>
      <c r="F36" s="370"/>
      <c r="G36" s="353"/>
      <c r="H36" s="353"/>
    </row>
    <row r="37" spans="1:8" ht="15.75">
      <c r="A37" s="315"/>
      <c r="B37" s="315"/>
      <c r="C37" s="314"/>
      <c r="D37" s="357"/>
      <c r="E37" s="358"/>
      <c r="F37" s="361"/>
      <c r="G37" s="371"/>
      <c r="H37" s="371"/>
    </row>
    <row r="38" spans="1:8" ht="15.75">
      <c r="A38" s="315"/>
      <c r="B38" s="315"/>
      <c r="C38" s="314"/>
      <c r="D38" s="357"/>
      <c r="E38" s="373"/>
      <c r="F38" s="359"/>
      <c r="G38" s="353"/>
      <c r="H38" s="353"/>
    </row>
    <row r="39" spans="1:8" ht="14.25">
      <c r="A39" s="443" t="s">
        <v>333</v>
      </c>
      <c r="B39" s="443"/>
      <c r="C39" s="443"/>
      <c r="D39" s="443"/>
      <c r="E39" s="443"/>
      <c r="F39" s="443"/>
      <c r="G39" s="443"/>
      <c r="H39" s="314"/>
    </row>
    <row r="40" ht="12" hidden="1"/>
    <row r="41" ht="12" hidden="1"/>
    <row r="42" ht="12" hidden="1"/>
    <row r="43" ht="12" hidden="1"/>
    <row r="44" ht="12" hidden="1"/>
    <row r="45" ht="12" hidden="1"/>
    <row r="46" ht="12" hidden="1"/>
    <row r="47" ht="12" hidden="1"/>
    <row r="48" ht="12" hidden="1">
      <c r="F48" s="360"/>
    </row>
    <row r="49" spans="6:8" ht="12" hidden="1">
      <c r="F49" s="360">
        <v>216581027</v>
      </c>
      <c r="G49" s="360">
        <v>736068335</v>
      </c>
      <c r="H49" s="360"/>
    </row>
    <row r="50" ht="12" hidden="1">
      <c r="F50" s="360">
        <v>174738560</v>
      </c>
    </row>
    <row r="51" ht="12" hidden="1">
      <c r="F51" s="360">
        <v>391319587</v>
      </c>
    </row>
    <row r="52" ht="12" hidden="1">
      <c r="F52" s="360">
        <f>SUM(F49:F51)</f>
        <v>782639174</v>
      </c>
    </row>
    <row r="53" ht="12" hidden="1"/>
    <row r="54" ht="12" hidden="1"/>
  </sheetData>
  <sheetProtection/>
  <mergeCells count="10">
    <mergeCell ref="A34:G34"/>
    <mergeCell ref="A39:G39"/>
    <mergeCell ref="F7:G7"/>
    <mergeCell ref="A1:B1"/>
    <mergeCell ref="A2:B2"/>
    <mergeCell ref="A3:B3"/>
    <mergeCell ref="C1:G1"/>
    <mergeCell ref="C2:G2"/>
    <mergeCell ref="A5:G5"/>
    <mergeCell ref="A6:G6"/>
  </mergeCells>
  <printOptions/>
  <pageMargins left="0.77" right="0.15" top="0.2" bottom="0.31" header="0.28" footer="0.511811023622047"/>
  <pageSetup firstPageNumber="4" useFirstPageNumber="1" horizontalDpi="600" verticalDpi="600" orientation="landscape" paperSize="9" scale="99" r:id="rId1"/>
  <headerFooter alignWithMargins="0">
    <oddFooter>&amp;R&amp;"Times New Roman,Italic"&amp;11&amp;[Trang &amp;P</oddFooter>
  </headerFooter>
</worksheet>
</file>

<file path=xl/worksheets/sheet3.xml><?xml version="1.0" encoding="utf-8"?>
<worksheet xmlns="http://schemas.openxmlformats.org/spreadsheetml/2006/main" xmlns:r="http://schemas.openxmlformats.org/officeDocument/2006/relationships">
  <dimension ref="A1:K121"/>
  <sheetViews>
    <sheetView zoomScalePageLayoutView="0" workbookViewId="0" topLeftCell="A1">
      <selection activeCell="B1" sqref="B1:E1"/>
    </sheetView>
  </sheetViews>
  <sheetFormatPr defaultColWidth="0" defaultRowHeight="12" zeroHeight="1"/>
  <cols>
    <col min="1" max="1" width="53.8515625" style="0" customWidth="1"/>
    <col min="2" max="2" width="4.421875" style="0" customWidth="1"/>
    <col min="3" max="3" width="6.7109375" style="0" customWidth="1"/>
    <col min="4" max="4" width="15.140625" style="301" bestFit="1" customWidth="1"/>
    <col min="5" max="5" width="16.00390625" style="5" bestFit="1" customWidth="1"/>
    <col min="6" max="6" width="1.57421875" style="5" customWidth="1"/>
    <col min="7" max="7" width="15.140625" style="0" hidden="1" customWidth="1"/>
    <col min="8" max="9" width="0" style="0" hidden="1" customWidth="1"/>
    <col min="10" max="16384" width="0" style="0" hidden="1" customWidth="1"/>
  </cols>
  <sheetData>
    <row r="1" spans="1:5" s="5" customFormat="1" ht="16.5" customHeight="1">
      <c r="A1" s="29" t="s">
        <v>723</v>
      </c>
      <c r="B1" s="450" t="s">
        <v>65</v>
      </c>
      <c r="C1" s="450"/>
      <c r="D1" s="450"/>
      <c r="E1" s="450"/>
    </row>
    <row r="2" spans="1:5" s="5" customFormat="1" ht="12">
      <c r="A2" s="28" t="s">
        <v>696</v>
      </c>
      <c r="B2" s="455" t="s">
        <v>400</v>
      </c>
      <c r="C2" s="456"/>
      <c r="D2" s="456"/>
      <c r="E2" s="456"/>
    </row>
    <row r="3" spans="1:5" s="5" customFormat="1" ht="12">
      <c r="A3" s="438" t="s">
        <v>697</v>
      </c>
      <c r="B3" s="438"/>
      <c r="D3" s="297"/>
      <c r="E3" s="384"/>
    </row>
    <row r="4" s="5" customFormat="1" ht="12">
      <c r="D4" s="303" t="s">
        <v>695</v>
      </c>
    </row>
    <row r="5" spans="1:5" s="5" customFormat="1" ht="19.5" customHeight="1">
      <c r="A5" s="447" t="s">
        <v>717</v>
      </c>
      <c r="B5" s="447"/>
      <c r="C5" s="447"/>
      <c r="D5" s="447"/>
      <c r="E5" s="447"/>
    </row>
    <row r="6" spans="1:5" s="5" customFormat="1" ht="12">
      <c r="A6" s="451" t="s">
        <v>715</v>
      </c>
      <c r="B6" s="451"/>
      <c r="C6" s="451"/>
      <c r="D6" s="451"/>
      <c r="E6" s="21"/>
    </row>
    <row r="7" spans="1:5" s="5" customFormat="1" ht="12">
      <c r="A7" s="452" t="s">
        <v>399</v>
      </c>
      <c r="B7" s="453"/>
      <c r="C7" s="453"/>
      <c r="D7" s="439" t="s">
        <v>718</v>
      </c>
      <c r="E7" s="439"/>
    </row>
    <row r="8" spans="1:5" s="5" customFormat="1" ht="36">
      <c r="A8" s="7" t="s">
        <v>405</v>
      </c>
      <c r="B8" s="7" t="s">
        <v>406</v>
      </c>
      <c r="C8" s="7" t="s">
        <v>407</v>
      </c>
      <c r="D8" s="364" t="s">
        <v>395</v>
      </c>
      <c r="E8" s="414" t="s">
        <v>396</v>
      </c>
    </row>
    <row r="9" spans="1:5" ht="12">
      <c r="A9" s="6" t="s">
        <v>643</v>
      </c>
      <c r="B9" s="6"/>
      <c r="C9" s="22"/>
      <c r="D9" s="304"/>
      <c r="E9" s="415"/>
    </row>
    <row r="10" spans="1:7" ht="12">
      <c r="A10" s="2" t="s">
        <v>671</v>
      </c>
      <c r="B10" s="2" t="s">
        <v>598</v>
      </c>
      <c r="C10" s="2"/>
      <c r="D10" s="298">
        <v>1837235424</v>
      </c>
      <c r="E10" s="416">
        <v>4455957404</v>
      </c>
      <c r="G10" s="320"/>
    </row>
    <row r="11" spans="1:7" ht="12">
      <c r="A11" s="1" t="s">
        <v>672</v>
      </c>
      <c r="B11" s="1"/>
      <c r="C11" s="1"/>
      <c r="D11" s="305">
        <v>0</v>
      </c>
      <c r="E11" s="417"/>
      <c r="G11" s="320"/>
    </row>
    <row r="12" spans="1:7" ht="12">
      <c r="A12" s="2" t="s">
        <v>673</v>
      </c>
      <c r="B12" s="2" t="s">
        <v>600</v>
      </c>
      <c r="C12" s="2"/>
      <c r="D12" s="293">
        <v>3909637942</v>
      </c>
      <c r="E12" s="418">
        <v>2891223511</v>
      </c>
      <c r="G12" s="320"/>
    </row>
    <row r="13" spans="1:7" ht="12">
      <c r="A13" s="2" t="s">
        <v>674</v>
      </c>
      <c r="B13" s="2" t="s">
        <v>602</v>
      </c>
      <c r="C13" s="2"/>
      <c r="D13" s="350">
        <v>0</v>
      </c>
      <c r="E13" s="419">
        <v>0</v>
      </c>
      <c r="G13" s="320"/>
    </row>
    <row r="14" spans="1:7" ht="12">
      <c r="A14" s="2" t="s">
        <v>675</v>
      </c>
      <c r="B14" s="2" t="s">
        <v>604</v>
      </c>
      <c r="C14" s="2"/>
      <c r="D14" s="299">
        <v>-222178483</v>
      </c>
      <c r="E14" s="419">
        <v>-1096546449</v>
      </c>
      <c r="G14" s="320"/>
    </row>
    <row r="15" spans="1:7" ht="12">
      <c r="A15" s="2" t="s">
        <v>676</v>
      </c>
      <c r="B15" s="2" t="s">
        <v>606</v>
      </c>
      <c r="C15" s="2"/>
      <c r="D15" s="301">
        <v>0</v>
      </c>
      <c r="E15" s="419">
        <v>-10438266</v>
      </c>
      <c r="G15" s="320"/>
    </row>
    <row r="16" spans="1:7" ht="12">
      <c r="A16" s="2" t="s">
        <v>677</v>
      </c>
      <c r="B16" s="2" t="s">
        <v>608</v>
      </c>
      <c r="C16" s="2"/>
      <c r="D16" s="299">
        <v>3054319644</v>
      </c>
      <c r="E16" s="420">
        <v>3548211614</v>
      </c>
      <c r="G16" s="320"/>
    </row>
    <row r="17" spans="1:7" ht="12">
      <c r="A17" s="1" t="s">
        <v>678</v>
      </c>
      <c r="B17" s="1" t="s">
        <v>679</v>
      </c>
      <c r="C17" s="1"/>
      <c r="D17" s="308">
        <f>SUM(D10:D16)</f>
        <v>8579014527</v>
      </c>
      <c r="E17" s="421">
        <f>SUM(E10:E16)</f>
        <v>9788407814</v>
      </c>
      <c r="G17" s="320"/>
    </row>
    <row r="18" spans="1:11" ht="12">
      <c r="A18" s="2" t="s">
        <v>680</v>
      </c>
      <c r="B18" s="2" t="s">
        <v>681</v>
      </c>
      <c r="C18" s="2"/>
      <c r="D18" s="299">
        <v>-10105093273</v>
      </c>
      <c r="E18" s="419">
        <v>7590476943</v>
      </c>
      <c r="G18" s="320"/>
      <c r="K18" s="25">
        <f>'DN - BCKQKD'!F23</f>
        <v>2901855279</v>
      </c>
    </row>
    <row r="19" spans="1:7" ht="12">
      <c r="A19" s="2" t="s">
        <v>682</v>
      </c>
      <c r="B19" s="2" t="s">
        <v>613</v>
      </c>
      <c r="C19" s="2"/>
      <c r="D19" s="299">
        <v>10636746973</v>
      </c>
      <c r="E19" s="419">
        <v>2651402929</v>
      </c>
      <c r="G19" s="320"/>
    </row>
    <row r="20" spans="1:7" ht="25.5" customHeight="1">
      <c r="A20" s="23" t="s">
        <v>140</v>
      </c>
      <c r="B20" s="2" t="s">
        <v>615</v>
      </c>
      <c r="C20" s="2"/>
      <c r="D20" s="306">
        <v>-998279945</v>
      </c>
      <c r="E20" s="420">
        <v>-4873232952</v>
      </c>
      <c r="G20" s="320"/>
    </row>
    <row r="21" spans="1:7" ht="12">
      <c r="A21" s="2" t="s">
        <v>683</v>
      </c>
      <c r="B21" s="2" t="s">
        <v>684</v>
      </c>
      <c r="C21" s="2"/>
      <c r="D21" s="306">
        <v>34041387</v>
      </c>
      <c r="E21" s="420">
        <v>-65124407</v>
      </c>
      <c r="G21" s="320"/>
    </row>
    <row r="22" spans="1:7" ht="12">
      <c r="A22" s="2" t="s">
        <v>685</v>
      </c>
      <c r="B22" s="2" t="s">
        <v>686</v>
      </c>
      <c r="C22" s="2"/>
      <c r="D22" s="299">
        <v>-3054319644</v>
      </c>
      <c r="E22" s="419">
        <v>-3548211614</v>
      </c>
      <c r="G22" s="320"/>
    </row>
    <row r="23" spans="1:7" ht="12">
      <c r="A23" s="2" t="s">
        <v>687</v>
      </c>
      <c r="B23" s="2" t="s">
        <v>688</v>
      </c>
      <c r="C23" s="2"/>
      <c r="D23" s="299">
        <v>0</v>
      </c>
      <c r="E23" s="419">
        <v>0</v>
      </c>
      <c r="G23" s="320"/>
    </row>
    <row r="24" spans="1:7" ht="12">
      <c r="A24" s="2" t="s">
        <v>689</v>
      </c>
      <c r="B24" s="2" t="s">
        <v>690</v>
      </c>
      <c r="C24" s="2"/>
      <c r="D24" s="299">
        <v>490064821</v>
      </c>
      <c r="E24" s="419">
        <v>5727941322</v>
      </c>
      <c r="G24" s="320"/>
    </row>
    <row r="25" spans="1:7" ht="12">
      <c r="A25" s="2" t="s">
        <v>691</v>
      </c>
      <c r="B25" s="2" t="s">
        <v>692</v>
      </c>
      <c r="C25" s="2"/>
      <c r="D25" s="299">
        <v>-3443622352</v>
      </c>
      <c r="E25" s="419">
        <v>-5749448560</v>
      </c>
      <c r="G25" s="320"/>
    </row>
    <row r="26" spans="1:7" ht="12">
      <c r="A26" s="1" t="s">
        <v>644</v>
      </c>
      <c r="B26" s="1" t="s">
        <v>617</v>
      </c>
      <c r="C26" s="1"/>
      <c r="D26" s="308">
        <f>D25+D24+D22+D21+D20+D19+D18+D17</f>
        <v>2138552494</v>
      </c>
      <c r="E26" s="421">
        <f>E25+E24+E22+E21+E20+E19+E18+E17</f>
        <v>11522211475</v>
      </c>
      <c r="G26" s="320"/>
    </row>
    <row r="27" spans="1:7" ht="12">
      <c r="A27" s="1" t="s">
        <v>645</v>
      </c>
      <c r="B27" s="1"/>
      <c r="C27" s="1"/>
      <c r="D27" s="302"/>
      <c r="E27" s="422"/>
      <c r="G27" s="320"/>
    </row>
    <row r="28" spans="1:9" ht="12">
      <c r="A28" s="2" t="s">
        <v>646</v>
      </c>
      <c r="B28" s="2" t="s">
        <v>619</v>
      </c>
      <c r="C28" s="2"/>
      <c r="D28" s="350">
        <v>-480044407</v>
      </c>
      <c r="E28" s="419">
        <v>-800715575</v>
      </c>
      <c r="G28" s="320"/>
      <c r="I28" t="s">
        <v>380</v>
      </c>
    </row>
    <row r="29" spans="1:7" ht="12">
      <c r="A29" s="2" t="s">
        <v>647</v>
      </c>
      <c r="B29" s="2" t="s">
        <v>621</v>
      </c>
      <c r="C29" s="2"/>
      <c r="D29" s="381">
        <v>0</v>
      </c>
      <c r="E29" s="420">
        <v>0</v>
      </c>
      <c r="G29" s="320"/>
    </row>
    <row r="30" spans="1:7" ht="12">
      <c r="A30" s="2" t="s">
        <v>648</v>
      </c>
      <c r="B30" s="2" t="s">
        <v>623</v>
      </c>
      <c r="C30" s="2"/>
      <c r="D30" s="306">
        <v>0</v>
      </c>
      <c r="E30" s="420">
        <v>0</v>
      </c>
      <c r="G30" s="320"/>
    </row>
    <row r="31" spans="1:7" ht="12">
      <c r="A31" s="2" t="s">
        <v>649</v>
      </c>
      <c r="B31" s="2" t="s">
        <v>625</v>
      </c>
      <c r="C31" s="2"/>
      <c r="D31" s="306">
        <v>0</v>
      </c>
      <c r="E31" s="420">
        <v>0</v>
      </c>
      <c r="G31" s="320"/>
    </row>
    <row r="32" spans="1:7" ht="12">
      <c r="A32" s="2" t="s">
        <v>650</v>
      </c>
      <c r="B32" s="2" t="s">
        <v>627</v>
      </c>
      <c r="C32" s="2"/>
      <c r="D32" s="306">
        <v>0</v>
      </c>
      <c r="E32" s="420">
        <v>0</v>
      </c>
      <c r="G32" s="320"/>
    </row>
    <row r="33" spans="1:7" ht="12">
      <c r="A33" s="2" t="s">
        <v>651</v>
      </c>
      <c r="B33" s="2" t="s">
        <v>652</v>
      </c>
      <c r="C33" s="2"/>
      <c r="D33" s="306">
        <v>0</v>
      </c>
      <c r="E33" s="420">
        <v>0</v>
      </c>
      <c r="G33" s="320"/>
    </row>
    <row r="34" spans="1:7" ht="12">
      <c r="A34" s="2" t="s">
        <v>653</v>
      </c>
      <c r="B34" s="2" t="s">
        <v>654</v>
      </c>
      <c r="C34" s="2"/>
      <c r="D34" s="306"/>
      <c r="E34" s="420">
        <v>-12982122</v>
      </c>
      <c r="G34" s="320"/>
    </row>
    <row r="35" spans="1:7" ht="12">
      <c r="A35" s="1" t="s">
        <v>655</v>
      </c>
      <c r="B35" s="1" t="s">
        <v>629</v>
      </c>
      <c r="C35" s="1"/>
      <c r="D35" s="302">
        <f>D28</f>
        <v>-480044407</v>
      </c>
      <c r="E35" s="422">
        <f>SUM(E28:E34)</f>
        <v>-813697697</v>
      </c>
      <c r="G35" s="320"/>
    </row>
    <row r="36" spans="1:7" ht="12">
      <c r="A36" s="1" t="s">
        <v>656</v>
      </c>
      <c r="B36" s="1"/>
      <c r="C36" s="1"/>
      <c r="D36" s="302"/>
      <c r="E36" s="422"/>
      <c r="G36" s="320"/>
    </row>
    <row r="37" spans="1:7" ht="12">
      <c r="A37" s="2" t="s">
        <v>657</v>
      </c>
      <c r="B37" s="2" t="s">
        <v>631</v>
      </c>
      <c r="C37" s="2"/>
      <c r="D37" s="306"/>
      <c r="E37" s="420"/>
      <c r="G37" s="320"/>
    </row>
    <row r="38" spans="1:7" ht="24">
      <c r="A38" s="23" t="s">
        <v>716</v>
      </c>
      <c r="B38" s="2" t="s">
        <v>633</v>
      </c>
      <c r="C38" s="2"/>
      <c r="D38" s="306"/>
      <c r="E38" s="420"/>
      <c r="G38" s="320"/>
    </row>
    <row r="39" spans="1:7" ht="12">
      <c r="A39" s="2" t="s">
        <v>658</v>
      </c>
      <c r="B39" s="2" t="s">
        <v>659</v>
      </c>
      <c r="C39" s="2"/>
      <c r="D39" s="299">
        <v>73047289251</v>
      </c>
      <c r="E39" s="420">
        <v>55450561905</v>
      </c>
      <c r="G39" s="320"/>
    </row>
    <row r="40" spans="1:7" ht="12">
      <c r="A40" s="2" t="s">
        <v>660</v>
      </c>
      <c r="B40" s="2" t="s">
        <v>661</v>
      </c>
      <c r="C40" s="2"/>
      <c r="D40" s="299">
        <v>-65685054373</v>
      </c>
      <c r="E40" s="419">
        <v>-66949116298</v>
      </c>
      <c r="G40" s="320"/>
    </row>
    <row r="41" spans="1:7" ht="12">
      <c r="A41" s="2" t="s">
        <v>662</v>
      </c>
      <c r="B41" s="2" t="s">
        <v>663</v>
      </c>
      <c r="C41" s="2"/>
      <c r="D41" s="299">
        <v>-548516836</v>
      </c>
      <c r="E41" s="419">
        <v>0</v>
      </c>
      <c r="G41" s="320"/>
    </row>
    <row r="42" spans="1:7" ht="12">
      <c r="A42" s="2" t="s">
        <v>664</v>
      </c>
      <c r="B42" s="2" t="s">
        <v>665</v>
      </c>
      <c r="C42" s="2"/>
      <c r="D42" s="299">
        <v>-4382998952</v>
      </c>
      <c r="E42" s="419">
        <v>-5295190500</v>
      </c>
      <c r="G42" s="320"/>
    </row>
    <row r="43" spans="1:7" ht="12">
      <c r="A43" s="1" t="s">
        <v>666</v>
      </c>
      <c r="B43" s="1" t="s">
        <v>635</v>
      </c>
      <c r="C43" s="1"/>
      <c r="D43" s="302">
        <f>D39+D40+D42+D41</f>
        <v>2430719090</v>
      </c>
      <c r="E43" s="422">
        <f>E39+E40+E42+E41</f>
        <v>-16793744893</v>
      </c>
      <c r="G43" s="320"/>
    </row>
    <row r="44" spans="1:7" ht="12">
      <c r="A44" s="1" t="s">
        <v>667</v>
      </c>
      <c r="B44" s="1" t="s">
        <v>636</v>
      </c>
      <c r="C44" s="1"/>
      <c r="D44" s="307">
        <f>D43+D35+D26</f>
        <v>4089227177</v>
      </c>
      <c r="E44" s="423">
        <f>E43+E35+E26</f>
        <v>-6085231115</v>
      </c>
      <c r="G44" s="320"/>
    </row>
    <row r="45" spans="1:7" ht="12">
      <c r="A45" s="2" t="s">
        <v>668</v>
      </c>
      <c r="B45" s="2" t="s">
        <v>639</v>
      </c>
      <c r="C45" s="2"/>
      <c r="D45" s="306">
        <v>4569630783</v>
      </c>
      <c r="E45" s="420">
        <v>11779829651</v>
      </c>
      <c r="G45" s="320"/>
    </row>
    <row r="46" spans="1:7" ht="12">
      <c r="A46" s="2" t="s">
        <v>669</v>
      </c>
      <c r="B46" s="2" t="s">
        <v>640</v>
      </c>
      <c r="C46" s="2"/>
      <c r="D46" s="306"/>
      <c r="E46" s="420"/>
      <c r="G46" s="320"/>
    </row>
    <row r="47" spans="1:9" ht="12">
      <c r="A47" s="1" t="s">
        <v>670</v>
      </c>
      <c r="B47" s="1" t="s">
        <v>642</v>
      </c>
      <c r="C47" s="1"/>
      <c r="D47" s="308">
        <f>D44+D45</f>
        <v>8658857960</v>
      </c>
      <c r="E47" s="421">
        <f>E44+E45</f>
        <v>5694598536</v>
      </c>
      <c r="G47" s="320"/>
      <c r="I47" s="25"/>
    </row>
    <row r="48" spans="5:7" ht="12">
      <c r="E48" s="424"/>
      <c r="G48" s="320"/>
    </row>
    <row r="49" spans="2:7" ht="12">
      <c r="B49" s="454" t="s">
        <v>273</v>
      </c>
      <c r="C49" s="454"/>
      <c r="D49" s="454"/>
      <c r="E49" s="454"/>
      <c r="G49" s="320"/>
    </row>
    <row r="50" ht="9" customHeight="1"/>
    <row r="51" spans="1:5" ht="13.5">
      <c r="A51" s="449" t="s">
        <v>332</v>
      </c>
      <c r="B51" s="449"/>
      <c r="C51" s="449"/>
      <c r="D51" s="449"/>
      <c r="E51" s="449"/>
    </row>
    <row r="52" spans="1:5" ht="14.25">
      <c r="A52" s="315"/>
      <c r="B52" s="315"/>
      <c r="C52" s="314"/>
      <c r="D52" s="316"/>
      <c r="E52" s="425"/>
    </row>
    <row r="53" spans="1:5" ht="14.25">
      <c r="A53" s="315"/>
      <c r="B53" s="315"/>
      <c r="C53" s="314"/>
      <c r="D53" s="316"/>
      <c r="E53" s="426">
        <f>E54</f>
        <v>0</v>
      </c>
    </row>
    <row r="54" spans="1:5" ht="14.25">
      <c r="A54" s="315"/>
      <c r="B54" s="315"/>
      <c r="C54" s="314"/>
      <c r="D54" s="316"/>
      <c r="E54" s="425"/>
    </row>
    <row r="55" spans="1:5" ht="14.25">
      <c r="A55" s="315"/>
      <c r="B55" s="315"/>
      <c r="C55" s="314"/>
      <c r="D55" s="316"/>
      <c r="E55" s="425"/>
    </row>
    <row r="56" spans="1:5" ht="14.25">
      <c r="A56" s="315"/>
      <c r="B56" s="315"/>
      <c r="C56" s="314"/>
      <c r="D56" s="316"/>
      <c r="E56" s="425"/>
    </row>
    <row r="57" spans="1:5" ht="13.5">
      <c r="A57" s="449" t="s">
        <v>348</v>
      </c>
      <c r="B57" s="449"/>
      <c r="C57" s="449"/>
      <c r="D57" s="449"/>
      <c r="E57" s="449"/>
    </row>
    <row r="58" ht="12"/>
    <row r="59" spans="1:5" ht="15.75">
      <c r="A59" s="20"/>
      <c r="B59" s="20"/>
      <c r="C59" s="19"/>
      <c r="D59" s="300"/>
      <c r="E59" s="24"/>
    </row>
    <row r="60" ht="12"/>
    <row r="61" ht="12"/>
    <row r="62" ht="12"/>
    <row r="63" ht="12" hidden="1">
      <c r="E63" s="384">
        <f>E32+E10</f>
        <v>4455957404</v>
      </c>
    </row>
    <row r="64" ht="12" hidden="1"/>
    <row r="65" ht="12" hidden="1"/>
    <row r="66" ht="12" hidden="1"/>
    <row r="67" ht="12" hidden="1"/>
    <row r="68" ht="12" hidden="1">
      <c r="E68" s="5">
        <v>99203103878</v>
      </c>
    </row>
    <row r="69" ht="12" hidden="1">
      <c r="E69" s="5">
        <v>20854081420</v>
      </c>
    </row>
    <row r="70" ht="12" hidden="1">
      <c r="E70" s="5">
        <v>5219728214</v>
      </c>
    </row>
    <row r="71" ht="12" hidden="1">
      <c r="E71" s="5">
        <v>3550775276</v>
      </c>
    </row>
    <row r="72" ht="12" hidden="1">
      <c r="E72" s="5">
        <v>862605745</v>
      </c>
    </row>
    <row r="73" ht="12" hidden="1">
      <c r="E73" s="5">
        <v>2325571645</v>
      </c>
    </row>
    <row r="74" ht="12" hidden="1"/>
    <row r="75" ht="12" hidden="1"/>
    <row r="76" ht="12" hidden="1"/>
    <row r="77" ht="12" hidden="1"/>
    <row r="78" ht="12" hidden="1">
      <c r="E78" s="5">
        <v>-647797</v>
      </c>
    </row>
    <row r="79" ht="12" hidden="1"/>
    <row r="80" ht="12" hidden="1"/>
    <row r="81" ht="12" hidden="1"/>
    <row r="82" ht="12" hidden="1"/>
    <row r="83" ht="12" hidden="1">
      <c r="E83" s="5">
        <v>21381106388</v>
      </c>
    </row>
    <row r="84" ht="12" hidden="1"/>
    <row r="85" ht="12" hidden="1"/>
    <row r="86" ht="12" hidden="1"/>
    <row r="87" ht="12" hidden="1"/>
    <row r="88" ht="12" hidden="1"/>
    <row r="89" ht="12" hidden="1"/>
    <row r="90" ht="12" hidden="1">
      <c r="E90" s="5">
        <f>E91+E92+E94+E97+E98+E100+E93</f>
        <v>22623164327</v>
      </c>
    </row>
    <row r="91" ht="12" hidden="1"/>
    <row r="92" ht="12" hidden="1"/>
    <row r="93" ht="12" hidden="1">
      <c r="E93" s="5">
        <v>1239475588</v>
      </c>
    </row>
    <row r="94" ht="12" hidden="1">
      <c r="E94" s="5">
        <v>-427842000</v>
      </c>
    </row>
    <row r="95" ht="12" hidden="1"/>
    <row r="96" ht="12" hidden="1"/>
    <row r="97" ht="12" hidden="1">
      <c r="E97" s="5">
        <v>7498861723</v>
      </c>
    </row>
    <row r="98" ht="12" hidden="1">
      <c r="E98" s="5">
        <v>2042221033</v>
      </c>
    </row>
    <row r="99" ht="12" hidden="1">
      <c r="E99" s="5">
        <v>0</v>
      </c>
    </row>
    <row r="100" ht="12" hidden="1">
      <c r="E100" s="5">
        <v>12270447983</v>
      </c>
    </row>
    <row r="101" ht="12" hidden="1"/>
    <row r="102" ht="12" hidden="1"/>
    <row r="103" ht="12" hidden="1"/>
    <row r="104" ht="12" hidden="1"/>
    <row r="105" ht="12" hidden="1"/>
    <row r="106" ht="12" hidden="1">
      <c r="E106" s="5">
        <v>3130868680</v>
      </c>
    </row>
    <row r="107" ht="12" hidden="1">
      <c r="E107" s="5">
        <f>E89+E66+E106</f>
        <v>3130868680</v>
      </c>
    </row>
    <row r="108" ht="12" hidden="1"/>
    <row r="109" ht="12" hidden="1"/>
    <row r="110" ht="12" hidden="1"/>
    <row r="111" ht="12" hidden="1"/>
    <row r="112" ht="12" hidden="1"/>
    <row r="113" ht="12" hidden="1"/>
    <row r="114" ht="12" hidden="1"/>
    <row r="115" ht="12" hidden="1"/>
    <row r="116" ht="12" hidden="1"/>
    <row r="117" ht="12" hidden="1"/>
    <row r="118" ht="12" hidden="1"/>
    <row r="119" ht="12" hidden="1"/>
    <row r="120" ht="12" hidden="1"/>
    <row r="121" ht="12" hidden="1">
      <c r="B121" t="s">
        <v>273</v>
      </c>
    </row>
  </sheetData>
  <sheetProtection/>
  <mergeCells count="10">
    <mergeCell ref="A51:E51"/>
    <mergeCell ref="A57:E57"/>
    <mergeCell ref="B1:E1"/>
    <mergeCell ref="A6:D6"/>
    <mergeCell ref="A7:C7"/>
    <mergeCell ref="B49:E49"/>
    <mergeCell ref="A3:B3"/>
    <mergeCell ref="A5:E5"/>
    <mergeCell ref="D7:E7"/>
    <mergeCell ref="B2:E2"/>
  </mergeCells>
  <printOptions/>
  <pageMargins left="0.54" right="0.19" top="0.16" bottom="0.24" header="0.16" footer="0.24"/>
  <pageSetup firstPageNumber="5" useFirstPageNumber="1" horizontalDpi="600" verticalDpi="600" orientation="portrait" paperSize="9" r:id="rId1"/>
  <headerFooter>
    <oddFooter>&amp;R&amp;"Times New Roman,Italic"&amp;11Trang &amp;P</oddFooter>
    <evenFooter xml:space="preserve">&amp;R&amp;"Times New Roman,Italic"&amp;11Trang &amp;N </evenFooter>
  </headerFooter>
</worksheet>
</file>

<file path=xl/worksheets/sheet4.xml><?xml version="1.0" encoding="utf-8"?>
<worksheet xmlns="http://schemas.openxmlformats.org/spreadsheetml/2006/main" xmlns:r="http://schemas.openxmlformats.org/officeDocument/2006/relationships">
  <sheetPr>
    <tabColor rgb="FFFF0000"/>
  </sheetPr>
  <dimension ref="A1:S658"/>
  <sheetViews>
    <sheetView tabSelected="1" zoomScalePageLayoutView="0" workbookViewId="0" topLeftCell="A1">
      <selection activeCell="J379" sqref="J379"/>
    </sheetView>
  </sheetViews>
  <sheetFormatPr defaultColWidth="0" defaultRowHeight="18" customHeight="1" zeroHeight="1"/>
  <cols>
    <col min="1" max="1" width="4.00390625" style="63" customWidth="1"/>
    <col min="2" max="2" width="3.7109375" style="45" customWidth="1"/>
    <col min="3" max="3" width="7.421875" style="45" customWidth="1"/>
    <col min="4" max="4" width="9.00390625" style="46" customWidth="1"/>
    <col min="5" max="5" width="14.8515625" style="46" customWidth="1"/>
    <col min="6" max="7" width="14.140625" style="46" customWidth="1"/>
    <col min="8" max="8" width="15.8515625" style="46" customWidth="1"/>
    <col min="9" max="9" width="0.85546875" style="46" customWidth="1"/>
    <col min="10" max="10" width="15.57421875" style="46" bestFit="1" customWidth="1"/>
    <col min="11" max="11" width="17.00390625" style="113" hidden="1" customWidth="1"/>
    <col min="12" max="12" width="20.421875" style="45" hidden="1" customWidth="1"/>
    <col min="13" max="13" width="14.7109375" style="34" hidden="1" customWidth="1"/>
    <col min="14" max="19" width="0" style="34" hidden="1" customWidth="1"/>
    <col min="20" max="16384" width="9.140625" style="34" hidden="1" customWidth="1"/>
  </cols>
  <sheetData>
    <row r="1" spans="1:13" ht="18" customHeight="1">
      <c r="A1" s="31" t="str">
        <f>'[1]CDKT'!A1</f>
        <v>COÂNG TY COÅ PHAÀN NHÖÏA ÑOÀNG NAI</v>
      </c>
      <c r="B1" s="32"/>
      <c r="C1" s="32"/>
      <c r="D1" s="33"/>
      <c r="E1" s="33"/>
      <c r="F1" s="33"/>
      <c r="G1" s="33"/>
      <c r="H1" s="507" t="s">
        <v>724</v>
      </c>
      <c r="I1" s="507"/>
      <c r="J1" s="507"/>
      <c r="K1" s="363"/>
      <c r="L1" s="363"/>
      <c r="M1" s="363"/>
    </row>
    <row r="2" spans="1:13" s="40" customFormat="1" ht="23.25" customHeight="1">
      <c r="A2" s="35" t="s">
        <v>64</v>
      </c>
      <c r="B2" s="36"/>
      <c r="C2" s="36"/>
      <c r="D2" s="37"/>
      <c r="E2" s="37"/>
      <c r="F2" s="37"/>
      <c r="G2" s="38"/>
      <c r="H2" s="37"/>
      <c r="I2" s="37"/>
      <c r="J2" s="38"/>
      <c r="K2" s="363"/>
      <c r="L2" s="363"/>
      <c r="M2" s="363"/>
    </row>
    <row r="3" spans="1:13" s="40" customFormat="1" ht="20.25" customHeight="1">
      <c r="A3" s="379" t="s">
        <v>397</v>
      </c>
      <c r="B3" s="380"/>
      <c r="C3" s="380"/>
      <c r="D3" s="41"/>
      <c r="E3" s="41"/>
      <c r="F3" s="41"/>
      <c r="G3" s="42"/>
      <c r="H3" s="508" t="s">
        <v>725</v>
      </c>
      <c r="I3" s="508"/>
      <c r="J3" s="508"/>
      <c r="K3" s="363"/>
      <c r="L3" s="363"/>
      <c r="M3" s="363"/>
    </row>
    <row r="4" spans="1:13" ht="30" customHeight="1">
      <c r="A4" s="43" t="s">
        <v>726</v>
      </c>
      <c r="B4" s="44" t="s">
        <v>727</v>
      </c>
      <c r="K4" s="363"/>
      <c r="L4" s="363"/>
      <c r="M4" s="363"/>
    </row>
    <row r="5" spans="1:13" s="40" customFormat="1" ht="21.75" customHeight="1">
      <c r="A5" s="47" t="s">
        <v>728</v>
      </c>
      <c r="B5" s="509" t="s">
        <v>729</v>
      </c>
      <c r="C5" s="510"/>
      <c r="D5" s="510"/>
      <c r="E5" s="510"/>
      <c r="F5" s="510"/>
      <c r="G5" s="510"/>
      <c r="H5" s="510"/>
      <c r="I5" s="510"/>
      <c r="J5" s="510"/>
      <c r="K5" s="363"/>
      <c r="L5" s="363"/>
      <c r="M5" s="363"/>
    </row>
    <row r="6" spans="1:13" s="40" customFormat="1" ht="39.75" customHeight="1">
      <c r="A6" s="49"/>
      <c r="B6" s="510" t="s">
        <v>730</v>
      </c>
      <c r="C6" s="510"/>
      <c r="D6" s="510"/>
      <c r="E6" s="510"/>
      <c r="F6" s="510"/>
      <c r="G6" s="510"/>
      <c r="H6" s="510"/>
      <c r="I6" s="510"/>
      <c r="J6" s="510"/>
      <c r="K6" s="363"/>
      <c r="L6" s="363"/>
      <c r="M6" s="363"/>
    </row>
    <row r="7" spans="1:13" s="40" customFormat="1" ht="21.75" customHeight="1">
      <c r="A7" s="49"/>
      <c r="B7" s="511" t="s">
        <v>731</v>
      </c>
      <c r="C7" s="511"/>
      <c r="D7" s="511"/>
      <c r="E7" s="511"/>
      <c r="F7" s="511"/>
      <c r="G7" s="511"/>
      <c r="H7" s="511"/>
      <c r="I7" s="511"/>
      <c r="J7" s="511"/>
      <c r="K7" s="363"/>
      <c r="L7" s="363"/>
      <c r="M7" s="363"/>
    </row>
    <row r="8" spans="1:13" s="40" customFormat="1" ht="21.75" customHeight="1">
      <c r="A8" s="50"/>
      <c r="B8" s="512" t="s">
        <v>732</v>
      </c>
      <c r="C8" s="512"/>
      <c r="D8" s="512"/>
      <c r="E8" s="512"/>
      <c r="F8" s="512"/>
      <c r="G8" s="512"/>
      <c r="H8" s="512"/>
      <c r="I8" s="512"/>
      <c r="J8" s="51"/>
      <c r="K8" s="363"/>
      <c r="L8" s="363"/>
      <c r="M8" s="363"/>
    </row>
    <row r="9" spans="1:13" s="40" customFormat="1" ht="24" customHeight="1">
      <c r="A9" s="49"/>
      <c r="B9" s="504" t="s">
        <v>733</v>
      </c>
      <c r="C9" s="504"/>
      <c r="D9" s="504"/>
      <c r="E9" s="504"/>
      <c r="F9" s="52"/>
      <c r="G9" s="52"/>
      <c r="H9" s="52"/>
      <c r="I9" s="52"/>
      <c r="J9" s="52"/>
      <c r="K9" s="363"/>
      <c r="L9" s="363"/>
      <c r="M9" s="363"/>
    </row>
    <row r="10" spans="1:13" s="40" customFormat="1" ht="33.75" customHeight="1">
      <c r="A10" s="49"/>
      <c r="B10" s="505" t="s">
        <v>734</v>
      </c>
      <c r="C10" s="505"/>
      <c r="D10" s="505"/>
      <c r="E10" s="505"/>
      <c r="F10" s="505"/>
      <c r="G10" s="505"/>
      <c r="H10" s="505"/>
      <c r="I10" s="505"/>
      <c r="J10" s="505"/>
      <c r="K10" s="363"/>
      <c r="L10" s="363"/>
      <c r="M10" s="363"/>
    </row>
    <row r="11" spans="1:13" s="40" customFormat="1" ht="18" customHeight="1">
      <c r="A11" s="49"/>
      <c r="B11" s="506" t="s">
        <v>735</v>
      </c>
      <c r="C11" s="506"/>
      <c r="D11" s="506"/>
      <c r="E11" s="506"/>
      <c r="F11" s="506"/>
      <c r="G11" s="506"/>
      <c r="H11" s="506"/>
      <c r="I11" s="506"/>
      <c r="J11" s="506"/>
      <c r="K11" s="363"/>
      <c r="L11" s="363"/>
      <c r="M11" s="363"/>
    </row>
    <row r="12" spans="1:13" s="40" customFormat="1" ht="24" customHeight="1">
      <c r="A12" s="49"/>
      <c r="B12" s="504" t="s">
        <v>736</v>
      </c>
      <c r="C12" s="504"/>
      <c r="D12" s="504"/>
      <c r="E12" s="504"/>
      <c r="F12" s="52"/>
      <c r="G12" s="52"/>
      <c r="H12" s="52"/>
      <c r="I12" s="52"/>
      <c r="J12" s="52"/>
      <c r="K12" s="363"/>
      <c r="L12" s="363"/>
      <c r="M12" s="363"/>
    </row>
    <row r="13" spans="1:13" s="40" customFormat="1" ht="47.25" customHeight="1">
      <c r="A13" s="49"/>
      <c r="B13" s="505" t="s">
        <v>737</v>
      </c>
      <c r="C13" s="505"/>
      <c r="D13" s="505"/>
      <c r="E13" s="505"/>
      <c r="F13" s="505"/>
      <c r="G13" s="505"/>
      <c r="H13" s="505"/>
      <c r="I13" s="505"/>
      <c r="J13" s="505"/>
      <c r="K13" s="363"/>
      <c r="L13" s="363"/>
      <c r="M13" s="363"/>
    </row>
    <row r="14" spans="1:13" s="40" customFormat="1" ht="19.5" customHeight="1">
      <c r="A14" s="49"/>
      <c r="B14" s="513" t="s">
        <v>738</v>
      </c>
      <c r="C14" s="513"/>
      <c r="D14" s="513"/>
      <c r="E14" s="474"/>
      <c r="F14" s="474"/>
      <c r="G14" s="474"/>
      <c r="H14" s="474"/>
      <c r="I14" s="474"/>
      <c r="J14" s="474"/>
      <c r="K14" s="363"/>
      <c r="L14" s="363"/>
      <c r="M14" s="363"/>
    </row>
    <row r="15" spans="1:13" s="40" customFormat="1" ht="19.5" customHeight="1">
      <c r="A15" s="49"/>
      <c r="B15" s="514" t="s">
        <v>739</v>
      </c>
      <c r="C15" s="514"/>
      <c r="D15" s="514"/>
      <c r="E15" s="514"/>
      <c r="F15" s="514"/>
      <c r="G15" s="514"/>
      <c r="H15" s="514"/>
      <c r="I15" s="514"/>
      <c r="J15" s="52"/>
      <c r="K15" s="363"/>
      <c r="L15" s="363"/>
      <c r="M15" s="363"/>
    </row>
    <row r="16" spans="1:13" s="40" customFormat="1" ht="24" customHeight="1">
      <c r="A16" s="53" t="s">
        <v>740</v>
      </c>
      <c r="B16" s="515" t="s">
        <v>741</v>
      </c>
      <c r="C16" s="516"/>
      <c r="D16" s="516"/>
      <c r="E16" s="516"/>
      <c r="F16" s="516"/>
      <c r="G16" s="516"/>
      <c r="H16" s="516"/>
      <c r="I16" s="516"/>
      <c r="J16" s="516"/>
      <c r="K16" s="363"/>
      <c r="L16" s="363"/>
      <c r="M16" s="363"/>
    </row>
    <row r="17" spans="1:13" s="40" customFormat="1" ht="24" customHeight="1">
      <c r="A17" s="53"/>
      <c r="B17" s="517" t="s">
        <v>742</v>
      </c>
      <c r="C17" s="517"/>
      <c r="D17" s="517"/>
      <c r="E17" s="54">
        <f>'[1]CDKT'!G68</f>
        <v>34276370000</v>
      </c>
      <c r="F17" s="55" t="s">
        <v>743</v>
      </c>
      <c r="G17" s="55"/>
      <c r="H17" s="55"/>
      <c r="I17" s="55"/>
      <c r="J17" s="55"/>
      <c r="K17" s="363"/>
      <c r="L17" s="363"/>
      <c r="M17" s="363"/>
    </row>
    <row r="18" spans="1:13" s="40" customFormat="1" ht="24" customHeight="1">
      <c r="A18" s="56" t="s">
        <v>744</v>
      </c>
      <c r="B18" s="57" t="s">
        <v>745</v>
      </c>
      <c r="C18" s="55"/>
      <c r="D18" s="58"/>
      <c r="E18" s="58"/>
      <c r="F18" s="58"/>
      <c r="G18" s="58"/>
      <c r="H18" s="58"/>
      <c r="I18" s="58"/>
      <c r="J18" s="58"/>
      <c r="K18" s="363"/>
      <c r="L18" s="363"/>
      <c r="M18" s="363"/>
    </row>
    <row r="19" spans="1:13" s="59" customFormat="1" ht="24" customHeight="1">
      <c r="A19" s="56" t="s">
        <v>746</v>
      </c>
      <c r="B19" s="515" t="s">
        <v>747</v>
      </c>
      <c r="C19" s="516"/>
      <c r="D19" s="516"/>
      <c r="E19" s="516"/>
      <c r="F19" s="516"/>
      <c r="G19" s="516"/>
      <c r="H19" s="516"/>
      <c r="I19" s="516"/>
      <c r="J19" s="516"/>
      <c r="K19" s="363"/>
      <c r="L19" s="363"/>
      <c r="M19" s="363"/>
    </row>
    <row r="20" spans="1:13" s="40" customFormat="1" ht="66" customHeight="1">
      <c r="A20" s="56"/>
      <c r="B20" s="510" t="s">
        <v>748</v>
      </c>
      <c r="C20" s="510"/>
      <c r="D20" s="510"/>
      <c r="E20" s="510"/>
      <c r="F20" s="510"/>
      <c r="G20" s="510"/>
      <c r="H20" s="510"/>
      <c r="I20" s="510"/>
      <c r="J20" s="510"/>
      <c r="K20" s="363"/>
      <c r="L20" s="363"/>
      <c r="M20" s="363"/>
    </row>
    <row r="21" spans="1:13" s="60" customFormat="1" ht="27.75" customHeight="1">
      <c r="A21" s="43" t="s">
        <v>749</v>
      </c>
      <c r="B21" s="44" t="s">
        <v>750</v>
      </c>
      <c r="C21" s="45"/>
      <c r="D21" s="46"/>
      <c r="E21" s="46"/>
      <c r="F21" s="46"/>
      <c r="G21" s="46"/>
      <c r="H21" s="46"/>
      <c r="I21" s="46"/>
      <c r="J21" s="46"/>
      <c r="K21" s="363"/>
      <c r="L21" s="363"/>
      <c r="M21" s="363"/>
    </row>
    <row r="22" spans="1:13" s="59" customFormat="1" ht="24" customHeight="1">
      <c r="A22" s="56" t="s">
        <v>728</v>
      </c>
      <c r="B22" s="515" t="s">
        <v>751</v>
      </c>
      <c r="C22" s="516"/>
      <c r="D22" s="516"/>
      <c r="E22" s="516"/>
      <c r="F22" s="516"/>
      <c r="G22" s="516"/>
      <c r="H22" s="516"/>
      <c r="I22" s="516"/>
      <c r="J22" s="516"/>
      <c r="K22" s="363"/>
      <c r="L22" s="363"/>
      <c r="M22" s="363"/>
    </row>
    <row r="23" spans="1:13" s="59" customFormat="1" ht="24" customHeight="1">
      <c r="A23" s="56" t="s">
        <v>752</v>
      </c>
      <c r="B23" s="515" t="s">
        <v>753</v>
      </c>
      <c r="C23" s="516"/>
      <c r="D23" s="516"/>
      <c r="E23" s="516"/>
      <c r="F23" s="516"/>
      <c r="G23" s="516"/>
      <c r="H23" s="516"/>
      <c r="I23" s="516"/>
      <c r="J23" s="516"/>
      <c r="K23" s="363"/>
      <c r="L23" s="363"/>
      <c r="M23" s="363"/>
    </row>
    <row r="24" spans="1:13" s="60" customFormat="1" ht="19.5" customHeight="1">
      <c r="A24" s="43" t="s">
        <v>754</v>
      </c>
      <c r="B24" s="44" t="s">
        <v>755</v>
      </c>
      <c r="C24" s="45"/>
      <c r="D24" s="46"/>
      <c r="E24" s="46"/>
      <c r="F24" s="46"/>
      <c r="G24" s="46"/>
      <c r="H24" s="46"/>
      <c r="I24" s="46"/>
      <c r="J24" s="46"/>
      <c r="K24" s="363"/>
      <c r="L24" s="363"/>
      <c r="M24" s="363"/>
    </row>
    <row r="25" spans="1:13" s="59" customFormat="1" ht="21.75" customHeight="1">
      <c r="A25" s="56" t="s">
        <v>728</v>
      </c>
      <c r="B25" s="515" t="s">
        <v>756</v>
      </c>
      <c r="C25" s="515"/>
      <c r="D25" s="515"/>
      <c r="E25" s="515"/>
      <c r="F25" s="515"/>
      <c r="G25" s="515"/>
      <c r="H25" s="515"/>
      <c r="I25" s="515"/>
      <c r="J25" s="515"/>
      <c r="K25" s="363"/>
      <c r="L25" s="363"/>
      <c r="M25" s="363"/>
    </row>
    <row r="26" spans="1:13" s="60" customFormat="1" ht="24.75" customHeight="1">
      <c r="A26" s="43"/>
      <c r="B26" s="458" t="s">
        <v>758</v>
      </c>
      <c r="C26" s="458"/>
      <c r="D26" s="458"/>
      <c r="E26" s="458"/>
      <c r="F26" s="458"/>
      <c r="G26" s="458"/>
      <c r="H26" s="458"/>
      <c r="I26" s="458"/>
      <c r="J26" s="458"/>
      <c r="K26" s="363"/>
      <c r="L26" s="363"/>
      <c r="M26" s="363"/>
    </row>
    <row r="27" spans="1:13" s="60" customFormat="1" ht="29.25" customHeight="1">
      <c r="A27" s="43"/>
      <c r="B27" s="64"/>
      <c r="C27" s="64"/>
      <c r="D27" s="64"/>
      <c r="E27" s="64"/>
      <c r="F27" s="64"/>
      <c r="G27" s="64"/>
      <c r="H27" s="64"/>
      <c r="I27" s="64"/>
      <c r="J27" s="64"/>
      <c r="K27" s="363"/>
      <c r="L27" s="363"/>
      <c r="M27" s="363"/>
    </row>
    <row r="28" spans="1:13" s="60" customFormat="1" ht="29.25" customHeight="1">
      <c r="A28" s="43"/>
      <c r="B28" s="64"/>
      <c r="C28" s="64"/>
      <c r="D28" s="64"/>
      <c r="E28" s="64"/>
      <c r="F28" s="64"/>
      <c r="G28" s="64"/>
      <c r="H28" s="64"/>
      <c r="I28" s="64"/>
      <c r="J28" s="64"/>
      <c r="K28" s="363"/>
      <c r="L28" s="363"/>
      <c r="M28" s="363"/>
    </row>
    <row r="29" spans="1:13" s="59" customFormat="1" ht="30" customHeight="1">
      <c r="A29" s="56" t="s">
        <v>752</v>
      </c>
      <c r="B29" s="515" t="s">
        <v>759</v>
      </c>
      <c r="C29" s="515"/>
      <c r="D29" s="515"/>
      <c r="E29" s="515"/>
      <c r="F29" s="515"/>
      <c r="G29" s="515"/>
      <c r="H29" s="515"/>
      <c r="I29" s="515"/>
      <c r="J29" s="515"/>
      <c r="K29" s="363"/>
      <c r="L29" s="363"/>
      <c r="M29" s="363"/>
    </row>
    <row r="30" spans="1:13" s="60" customFormat="1" ht="39.75" customHeight="1">
      <c r="A30" s="61"/>
      <c r="B30" s="458" t="s">
        <v>760</v>
      </c>
      <c r="C30" s="458"/>
      <c r="D30" s="458"/>
      <c r="E30" s="458"/>
      <c r="F30" s="458"/>
      <c r="G30" s="458"/>
      <c r="H30" s="458"/>
      <c r="I30" s="458"/>
      <c r="J30" s="458"/>
      <c r="K30" s="363"/>
      <c r="L30" s="363"/>
      <c r="M30" s="363"/>
    </row>
    <row r="31" spans="1:13" s="60" customFormat="1" ht="30" customHeight="1">
      <c r="A31" s="61"/>
      <c r="B31" s="458" t="s">
        <v>761</v>
      </c>
      <c r="C31" s="458"/>
      <c r="D31" s="458"/>
      <c r="E31" s="458"/>
      <c r="F31" s="458"/>
      <c r="G31" s="458"/>
      <c r="H31" s="458"/>
      <c r="I31" s="458"/>
      <c r="J31" s="458"/>
      <c r="K31" s="363"/>
      <c r="L31" s="363"/>
      <c r="M31" s="363"/>
    </row>
    <row r="32" spans="1:13" s="60" customFormat="1" ht="59.25" customHeight="1">
      <c r="A32" s="61"/>
      <c r="B32" s="458" t="s">
        <v>762</v>
      </c>
      <c r="C32" s="458"/>
      <c r="D32" s="458"/>
      <c r="E32" s="458"/>
      <c r="F32" s="458"/>
      <c r="G32" s="458"/>
      <c r="H32" s="458"/>
      <c r="I32" s="458"/>
      <c r="J32" s="458"/>
      <c r="K32" s="363"/>
      <c r="L32" s="363"/>
      <c r="M32" s="363"/>
    </row>
    <row r="33" spans="1:13" s="48" customFormat="1" ht="24" customHeight="1">
      <c r="A33" s="43" t="s">
        <v>744</v>
      </c>
      <c r="B33" s="502" t="s">
        <v>763</v>
      </c>
      <c r="C33" s="502"/>
      <c r="D33" s="502"/>
      <c r="E33" s="502"/>
      <c r="F33" s="502"/>
      <c r="G33" s="502"/>
      <c r="H33" s="502"/>
      <c r="I33" s="502"/>
      <c r="J33" s="502"/>
      <c r="K33" s="363"/>
      <c r="L33" s="363"/>
      <c r="M33" s="363"/>
    </row>
    <row r="34" spans="1:13" s="60" customFormat="1" ht="19.5" customHeight="1">
      <c r="A34" s="43" t="s">
        <v>764</v>
      </c>
      <c r="B34" s="44" t="s">
        <v>765</v>
      </c>
      <c r="C34" s="45"/>
      <c r="D34" s="46"/>
      <c r="E34" s="46"/>
      <c r="F34" s="46"/>
      <c r="G34" s="46"/>
      <c r="H34" s="46"/>
      <c r="I34" s="46"/>
      <c r="J34" s="46"/>
      <c r="K34" s="363"/>
      <c r="L34" s="363"/>
      <c r="M34" s="363"/>
    </row>
    <row r="35" spans="1:13" s="48" customFormat="1" ht="24" customHeight="1">
      <c r="A35" s="62" t="s">
        <v>728</v>
      </c>
      <c r="B35" s="502" t="s">
        <v>766</v>
      </c>
      <c r="C35" s="502"/>
      <c r="D35" s="502"/>
      <c r="E35" s="502"/>
      <c r="F35" s="502"/>
      <c r="G35" s="502"/>
      <c r="H35" s="502"/>
      <c r="I35" s="502"/>
      <c r="J35" s="502"/>
      <c r="K35" s="363"/>
      <c r="L35" s="363"/>
      <c r="M35" s="363"/>
    </row>
    <row r="36" spans="1:13" s="48" customFormat="1" ht="51" customHeight="1">
      <c r="A36" s="63"/>
      <c r="B36" s="458" t="s">
        <v>767</v>
      </c>
      <c r="C36" s="458"/>
      <c r="D36" s="458"/>
      <c r="E36" s="458"/>
      <c r="F36" s="458"/>
      <c r="G36" s="458"/>
      <c r="H36" s="458"/>
      <c r="I36" s="458"/>
      <c r="J36" s="458"/>
      <c r="K36" s="363"/>
      <c r="L36" s="363"/>
      <c r="M36" s="363"/>
    </row>
    <row r="37" spans="1:13" s="48" customFormat="1" ht="51" customHeight="1">
      <c r="A37" s="63"/>
      <c r="B37" s="458" t="s">
        <v>768</v>
      </c>
      <c r="C37" s="458"/>
      <c r="D37" s="458"/>
      <c r="E37" s="458"/>
      <c r="F37" s="458"/>
      <c r="G37" s="458"/>
      <c r="H37" s="458"/>
      <c r="I37" s="458"/>
      <c r="J37" s="458"/>
      <c r="K37" s="363"/>
      <c r="L37" s="363"/>
      <c r="M37" s="363"/>
    </row>
    <row r="38" spans="1:13" s="48" customFormat="1" ht="49.5" customHeight="1">
      <c r="A38" s="63"/>
      <c r="B38" s="491" t="s">
        <v>769</v>
      </c>
      <c r="C38" s="458"/>
      <c r="D38" s="458"/>
      <c r="E38" s="458"/>
      <c r="F38" s="458"/>
      <c r="G38" s="458"/>
      <c r="H38" s="458"/>
      <c r="I38" s="458"/>
      <c r="J38" s="458"/>
      <c r="K38" s="363"/>
      <c r="L38" s="363"/>
      <c r="M38" s="363"/>
    </row>
    <row r="39" spans="1:13" s="48" customFormat="1" ht="24" customHeight="1">
      <c r="A39" s="62" t="s">
        <v>752</v>
      </c>
      <c r="B39" s="501" t="s">
        <v>770</v>
      </c>
      <c r="C39" s="501"/>
      <c r="D39" s="501"/>
      <c r="E39" s="501"/>
      <c r="F39" s="501"/>
      <c r="G39" s="501"/>
      <c r="H39" s="501"/>
      <c r="I39" s="501"/>
      <c r="J39" s="61"/>
      <c r="K39" s="363"/>
      <c r="L39" s="363"/>
      <c r="M39" s="363"/>
    </row>
    <row r="40" spans="1:13" s="48" customFormat="1" ht="27.75" customHeight="1">
      <c r="A40" s="63"/>
      <c r="B40" s="491" t="s">
        <v>771</v>
      </c>
      <c r="C40" s="458"/>
      <c r="D40" s="458"/>
      <c r="E40" s="458"/>
      <c r="F40" s="458"/>
      <c r="G40" s="458"/>
      <c r="H40" s="458"/>
      <c r="I40" s="458"/>
      <c r="J40" s="458"/>
      <c r="K40" s="363"/>
      <c r="L40" s="363"/>
      <c r="M40" s="363"/>
    </row>
    <row r="41" spans="1:13" s="48" customFormat="1" ht="33.75" customHeight="1">
      <c r="A41" s="63"/>
      <c r="B41" s="458" t="s">
        <v>772</v>
      </c>
      <c r="C41" s="458"/>
      <c r="D41" s="458"/>
      <c r="E41" s="458"/>
      <c r="F41" s="458"/>
      <c r="G41" s="458"/>
      <c r="H41" s="458"/>
      <c r="I41" s="458"/>
      <c r="J41" s="458"/>
      <c r="K41" s="363"/>
      <c r="L41" s="363"/>
      <c r="M41" s="363"/>
    </row>
    <row r="42" spans="1:13" s="48" customFormat="1" ht="24" customHeight="1">
      <c r="A42" s="62" t="s">
        <v>744</v>
      </c>
      <c r="B42" s="501" t="s">
        <v>773</v>
      </c>
      <c r="C42" s="501"/>
      <c r="D42" s="501"/>
      <c r="E42" s="501"/>
      <c r="F42" s="501"/>
      <c r="G42" s="501"/>
      <c r="H42" s="501"/>
      <c r="I42" s="501"/>
      <c r="J42" s="61"/>
      <c r="K42" s="363"/>
      <c r="L42" s="363"/>
      <c r="M42" s="363"/>
    </row>
    <row r="43" spans="1:13" s="48" customFormat="1" ht="48.75" customHeight="1">
      <c r="A43" s="63"/>
      <c r="B43" s="491" t="s">
        <v>774</v>
      </c>
      <c r="C43" s="458"/>
      <c r="D43" s="458"/>
      <c r="E43" s="458"/>
      <c r="F43" s="458"/>
      <c r="G43" s="458"/>
      <c r="H43" s="458"/>
      <c r="I43" s="458"/>
      <c r="J43" s="458"/>
      <c r="K43" s="363"/>
      <c r="L43" s="363"/>
      <c r="M43" s="363"/>
    </row>
    <row r="44" spans="1:13" s="48" customFormat="1" ht="19.5" customHeight="1">
      <c r="A44" s="63"/>
      <c r="B44" s="36" t="s">
        <v>775</v>
      </c>
      <c r="C44" s="55"/>
      <c r="D44" s="58"/>
      <c r="E44" s="58"/>
      <c r="F44" s="58"/>
      <c r="G44" s="58"/>
      <c r="H44" s="58"/>
      <c r="I44" s="58"/>
      <c r="J44" s="58"/>
      <c r="K44" s="363"/>
      <c r="L44" s="363"/>
      <c r="M44" s="363"/>
    </row>
    <row r="45" spans="1:13" s="40" customFormat="1" ht="19.5" customHeight="1">
      <c r="A45" s="63"/>
      <c r="B45" s="36" t="s">
        <v>776</v>
      </c>
      <c r="C45" s="61"/>
      <c r="D45" s="65"/>
      <c r="E45" s="65"/>
      <c r="F45" s="65"/>
      <c r="G45" s="65"/>
      <c r="H45" s="65"/>
      <c r="I45" s="65"/>
      <c r="J45" s="65"/>
      <c r="K45" s="363"/>
      <c r="L45" s="363"/>
      <c r="M45" s="363"/>
    </row>
    <row r="46" spans="1:13" s="48" customFormat="1" ht="66" customHeight="1">
      <c r="A46" s="63"/>
      <c r="B46" s="458" t="s">
        <v>777</v>
      </c>
      <c r="C46" s="491"/>
      <c r="D46" s="491"/>
      <c r="E46" s="491"/>
      <c r="F46" s="491"/>
      <c r="G46" s="491"/>
      <c r="H46" s="491"/>
      <c r="I46" s="491"/>
      <c r="J46" s="491"/>
      <c r="K46" s="363"/>
      <c r="L46" s="363"/>
      <c r="M46" s="363"/>
    </row>
    <row r="47" spans="1:13" s="48" customFormat="1" ht="27.75" customHeight="1">
      <c r="A47" s="63"/>
      <c r="B47" s="64"/>
      <c r="C47" s="321"/>
      <c r="D47" s="321"/>
      <c r="E47" s="321"/>
      <c r="F47" s="321"/>
      <c r="G47" s="321"/>
      <c r="H47" s="321"/>
      <c r="I47" s="321"/>
      <c r="J47" s="321"/>
      <c r="K47" s="363"/>
      <c r="L47" s="363"/>
      <c r="M47" s="363"/>
    </row>
    <row r="48" spans="1:13" s="48" customFormat="1" ht="30" customHeight="1">
      <c r="A48" s="62" t="s">
        <v>778</v>
      </c>
      <c r="B48" s="501" t="s">
        <v>779</v>
      </c>
      <c r="C48" s="501"/>
      <c r="D48" s="501"/>
      <c r="E48" s="501"/>
      <c r="F48" s="501"/>
      <c r="G48" s="501"/>
      <c r="H48" s="501"/>
      <c r="I48" s="501"/>
      <c r="J48" s="61"/>
      <c r="K48" s="363"/>
      <c r="L48" s="363"/>
      <c r="M48" s="363"/>
    </row>
    <row r="49" spans="1:13" s="48" customFormat="1" ht="66" customHeight="1">
      <c r="A49" s="63"/>
      <c r="B49" s="458" t="s">
        <v>780</v>
      </c>
      <c r="C49" s="491"/>
      <c r="D49" s="491"/>
      <c r="E49" s="491"/>
      <c r="F49" s="491"/>
      <c r="G49" s="491"/>
      <c r="H49" s="491"/>
      <c r="I49" s="491"/>
      <c r="J49" s="491"/>
      <c r="K49" s="363"/>
      <c r="L49" s="363"/>
      <c r="M49" s="363"/>
    </row>
    <row r="50" spans="1:13" s="48" customFormat="1" ht="33.75" customHeight="1">
      <c r="A50" s="63"/>
      <c r="B50" s="458" t="s">
        <v>781</v>
      </c>
      <c r="C50" s="491"/>
      <c r="D50" s="491"/>
      <c r="E50" s="491"/>
      <c r="F50" s="491"/>
      <c r="G50" s="491"/>
      <c r="H50" s="491"/>
      <c r="I50" s="491"/>
      <c r="J50" s="491"/>
      <c r="K50" s="363"/>
      <c r="L50" s="363"/>
      <c r="M50" s="363"/>
    </row>
    <row r="51" spans="1:13" s="48" customFormat="1" ht="33.75" customHeight="1">
      <c r="A51" s="63"/>
      <c r="B51" s="458" t="s">
        <v>782</v>
      </c>
      <c r="C51" s="491"/>
      <c r="D51" s="491"/>
      <c r="E51" s="491"/>
      <c r="F51" s="491"/>
      <c r="G51" s="491"/>
      <c r="H51" s="491"/>
      <c r="I51" s="491"/>
      <c r="J51" s="491"/>
      <c r="K51" s="363"/>
      <c r="L51" s="363"/>
      <c r="M51" s="363"/>
    </row>
    <row r="52" spans="1:13" s="48" customFormat="1" ht="51" customHeight="1">
      <c r="A52" s="63"/>
      <c r="B52" s="458" t="s">
        <v>783</v>
      </c>
      <c r="C52" s="491"/>
      <c r="D52" s="491"/>
      <c r="E52" s="491"/>
      <c r="F52" s="491"/>
      <c r="G52" s="491"/>
      <c r="H52" s="491"/>
      <c r="I52" s="491"/>
      <c r="J52" s="491"/>
      <c r="K52" s="363"/>
      <c r="L52" s="363"/>
      <c r="M52" s="363"/>
    </row>
    <row r="53" spans="1:13" s="48" customFormat="1" ht="24" customHeight="1">
      <c r="A53" s="62" t="s">
        <v>784</v>
      </c>
      <c r="B53" s="501" t="s">
        <v>785</v>
      </c>
      <c r="C53" s="501"/>
      <c r="D53" s="501"/>
      <c r="E53" s="501"/>
      <c r="F53" s="501"/>
      <c r="G53" s="501"/>
      <c r="H53" s="501"/>
      <c r="I53" s="501"/>
      <c r="J53" s="61"/>
      <c r="K53" s="363"/>
      <c r="L53" s="363"/>
      <c r="M53" s="363"/>
    </row>
    <row r="54" spans="1:13" s="48" customFormat="1" ht="36" customHeight="1">
      <c r="A54" s="63"/>
      <c r="B54" s="458" t="s">
        <v>786</v>
      </c>
      <c r="C54" s="491"/>
      <c r="D54" s="491"/>
      <c r="E54" s="491"/>
      <c r="F54" s="491"/>
      <c r="G54" s="491"/>
      <c r="H54" s="491"/>
      <c r="I54" s="491"/>
      <c r="J54" s="491"/>
      <c r="K54" s="363"/>
      <c r="L54" s="363"/>
      <c r="M54" s="363"/>
    </row>
    <row r="55" spans="1:13" s="48" customFormat="1" ht="19.5" customHeight="1">
      <c r="A55" s="43"/>
      <c r="B55" s="458" t="s">
        <v>787</v>
      </c>
      <c r="C55" s="491"/>
      <c r="D55" s="491"/>
      <c r="E55" s="491"/>
      <c r="F55" s="491"/>
      <c r="G55" s="491"/>
      <c r="H55" s="491"/>
      <c r="I55" s="491"/>
      <c r="J55" s="491"/>
      <c r="K55" s="363"/>
      <c r="L55" s="363"/>
      <c r="M55" s="363"/>
    </row>
    <row r="56" spans="1:13" s="48" customFormat="1" ht="21" customHeight="1">
      <c r="A56" s="62" t="s">
        <v>788</v>
      </c>
      <c r="B56" s="501" t="s">
        <v>789</v>
      </c>
      <c r="C56" s="501"/>
      <c r="D56" s="501"/>
      <c r="E56" s="501"/>
      <c r="F56" s="501"/>
      <c r="G56" s="501"/>
      <c r="H56" s="501"/>
      <c r="I56" s="501"/>
      <c r="J56" s="61"/>
      <c r="K56" s="363"/>
      <c r="L56" s="363"/>
      <c r="M56" s="363"/>
    </row>
    <row r="57" spans="1:13" s="48" customFormat="1" ht="21.75" customHeight="1">
      <c r="A57" s="66" t="s">
        <v>790</v>
      </c>
      <c r="B57" s="458" t="s">
        <v>791</v>
      </c>
      <c r="C57" s="491"/>
      <c r="D57" s="491"/>
      <c r="E57" s="491"/>
      <c r="F57" s="491"/>
      <c r="G57" s="491"/>
      <c r="H57" s="491"/>
      <c r="I57" s="491"/>
      <c r="J57" s="491"/>
      <c r="K57" s="363"/>
      <c r="L57" s="363"/>
      <c r="M57" s="363"/>
    </row>
    <row r="58" spans="1:13" s="48" customFormat="1" ht="51" customHeight="1">
      <c r="A58" s="63"/>
      <c r="B58" s="458" t="s">
        <v>792</v>
      </c>
      <c r="C58" s="491"/>
      <c r="D58" s="491"/>
      <c r="E58" s="491"/>
      <c r="F58" s="491"/>
      <c r="G58" s="491"/>
      <c r="H58" s="491"/>
      <c r="I58" s="491"/>
      <c r="J58" s="491"/>
      <c r="K58" s="363"/>
      <c r="L58" s="363"/>
      <c r="M58" s="363"/>
    </row>
    <row r="59" spans="1:13" s="48" customFormat="1" ht="21.75" customHeight="1">
      <c r="A59" s="62"/>
      <c r="B59" s="458" t="s">
        <v>793</v>
      </c>
      <c r="C59" s="491"/>
      <c r="D59" s="491"/>
      <c r="E59" s="491"/>
      <c r="F59" s="491"/>
      <c r="G59" s="491"/>
      <c r="H59" s="491"/>
      <c r="I59" s="491"/>
      <c r="J59" s="491"/>
      <c r="K59" s="363"/>
      <c r="L59" s="363"/>
      <c r="M59" s="363"/>
    </row>
    <row r="60" spans="1:13" s="48" customFormat="1" ht="64.5" customHeight="1">
      <c r="A60" s="63"/>
      <c r="B60" s="458" t="s">
        <v>794</v>
      </c>
      <c r="C60" s="491"/>
      <c r="D60" s="491"/>
      <c r="E60" s="491"/>
      <c r="F60" s="491"/>
      <c r="G60" s="491"/>
      <c r="H60" s="491"/>
      <c r="I60" s="491"/>
      <c r="J60" s="491"/>
      <c r="K60" s="363"/>
      <c r="L60" s="363"/>
      <c r="M60" s="363"/>
    </row>
    <row r="61" spans="1:13" s="48" customFormat="1" ht="19.5" customHeight="1">
      <c r="A61" s="66" t="s">
        <v>795</v>
      </c>
      <c r="B61" s="458" t="s">
        <v>796</v>
      </c>
      <c r="C61" s="491"/>
      <c r="D61" s="491"/>
      <c r="E61" s="491"/>
      <c r="F61" s="491"/>
      <c r="G61" s="491"/>
      <c r="H61" s="491"/>
      <c r="I61" s="491"/>
      <c r="J61" s="491"/>
      <c r="K61" s="363"/>
      <c r="L61" s="363"/>
      <c r="M61" s="363"/>
    </row>
    <row r="62" spans="1:13" s="48" customFormat="1" ht="51" customHeight="1">
      <c r="A62" s="63"/>
      <c r="B62" s="458" t="s">
        <v>797</v>
      </c>
      <c r="C62" s="491"/>
      <c r="D62" s="491"/>
      <c r="E62" s="491"/>
      <c r="F62" s="491"/>
      <c r="G62" s="491"/>
      <c r="H62" s="491"/>
      <c r="I62" s="491"/>
      <c r="J62" s="491"/>
      <c r="K62" s="363"/>
      <c r="L62" s="363"/>
      <c r="M62" s="363"/>
    </row>
    <row r="63" spans="1:13" s="48" customFormat="1" ht="74.25" customHeight="1">
      <c r="A63" s="63"/>
      <c r="B63" s="458" t="s">
        <v>798</v>
      </c>
      <c r="C63" s="491"/>
      <c r="D63" s="491"/>
      <c r="E63" s="491"/>
      <c r="F63" s="491"/>
      <c r="G63" s="491"/>
      <c r="H63" s="491"/>
      <c r="I63" s="491"/>
      <c r="J63" s="491"/>
      <c r="K63" s="363"/>
      <c r="L63" s="363"/>
      <c r="M63" s="363"/>
    </row>
    <row r="64" spans="1:13" s="48" customFormat="1" ht="19.5" customHeight="1">
      <c r="A64" s="43"/>
      <c r="B64" s="491" t="s">
        <v>799</v>
      </c>
      <c r="C64" s="491"/>
      <c r="D64" s="491"/>
      <c r="E64" s="491"/>
      <c r="F64" s="491"/>
      <c r="G64" s="491"/>
      <c r="H64" s="491"/>
      <c r="I64" s="491"/>
      <c r="J64" s="491"/>
      <c r="K64" s="363"/>
      <c r="L64" s="363"/>
      <c r="M64" s="363"/>
    </row>
    <row r="65" spans="1:13" s="48" customFormat="1" ht="51" customHeight="1">
      <c r="A65" s="43"/>
      <c r="B65" s="491" t="s">
        <v>0</v>
      </c>
      <c r="C65" s="491"/>
      <c r="D65" s="491"/>
      <c r="E65" s="491"/>
      <c r="F65" s="491"/>
      <c r="G65" s="491"/>
      <c r="H65" s="491"/>
      <c r="I65" s="491"/>
      <c r="J65" s="491"/>
      <c r="K65" s="363"/>
      <c r="L65" s="363"/>
      <c r="M65" s="363"/>
    </row>
    <row r="66" spans="1:13" s="48" customFormat="1" ht="30" customHeight="1">
      <c r="A66" s="66" t="s">
        <v>795</v>
      </c>
      <c r="B66" s="458" t="s">
        <v>338</v>
      </c>
      <c r="C66" s="491"/>
      <c r="D66" s="491"/>
      <c r="E66" s="491"/>
      <c r="F66" s="491"/>
      <c r="G66" s="491"/>
      <c r="H66" s="491"/>
      <c r="I66" s="491"/>
      <c r="J66" s="491"/>
      <c r="K66" s="363"/>
      <c r="L66" s="363"/>
      <c r="M66" s="363"/>
    </row>
    <row r="67" spans="1:13" s="48" customFormat="1" ht="34.5" customHeight="1">
      <c r="A67" s="62"/>
      <c r="B67" s="457" t="s">
        <v>1</v>
      </c>
      <c r="C67" s="457"/>
      <c r="D67" s="457"/>
      <c r="E67" s="457"/>
      <c r="F67" s="457"/>
      <c r="G67" s="457"/>
      <c r="H67" s="457"/>
      <c r="I67" s="457"/>
      <c r="J67" s="457"/>
      <c r="K67" s="363"/>
      <c r="L67" s="363"/>
      <c r="M67" s="363"/>
    </row>
    <row r="68" spans="1:13" s="48" customFormat="1" ht="24" customHeight="1">
      <c r="A68" s="62" t="s">
        <v>2</v>
      </c>
      <c r="B68" s="501" t="s">
        <v>3</v>
      </c>
      <c r="C68" s="501"/>
      <c r="D68" s="501"/>
      <c r="E68" s="501"/>
      <c r="F68" s="501"/>
      <c r="G68" s="501"/>
      <c r="H68" s="501"/>
      <c r="I68" s="501"/>
      <c r="J68" s="61"/>
      <c r="K68" s="363"/>
      <c r="L68" s="363"/>
      <c r="M68" s="363"/>
    </row>
    <row r="69" spans="1:13" s="48" customFormat="1" ht="34.5" customHeight="1">
      <c r="A69" s="62"/>
      <c r="B69" s="458" t="s">
        <v>4</v>
      </c>
      <c r="C69" s="458"/>
      <c r="D69" s="458"/>
      <c r="E69" s="458"/>
      <c r="F69" s="458"/>
      <c r="G69" s="458"/>
      <c r="H69" s="458"/>
      <c r="I69" s="458"/>
      <c r="J69" s="458"/>
      <c r="K69" s="363"/>
      <c r="L69" s="363"/>
      <c r="M69" s="363"/>
    </row>
    <row r="70" spans="1:13" s="48" customFormat="1" ht="24" customHeight="1">
      <c r="A70" s="62" t="s">
        <v>5</v>
      </c>
      <c r="B70" s="501" t="s">
        <v>6</v>
      </c>
      <c r="C70" s="501"/>
      <c r="D70" s="501"/>
      <c r="E70" s="501"/>
      <c r="F70" s="501"/>
      <c r="G70" s="501"/>
      <c r="H70" s="501"/>
      <c r="I70" s="501"/>
      <c r="J70" s="61"/>
      <c r="K70" s="363"/>
      <c r="L70" s="363"/>
      <c r="M70" s="363"/>
    </row>
    <row r="71" spans="1:13" s="69" customFormat="1" ht="36" customHeight="1">
      <c r="A71" s="62"/>
      <c r="B71" s="458" t="s">
        <v>7</v>
      </c>
      <c r="C71" s="458"/>
      <c r="D71" s="458"/>
      <c r="E71" s="458"/>
      <c r="F71" s="458"/>
      <c r="G71" s="458"/>
      <c r="H71" s="458"/>
      <c r="I71" s="458"/>
      <c r="J71" s="458"/>
      <c r="K71" s="363"/>
      <c r="L71" s="363"/>
      <c r="M71" s="363"/>
    </row>
    <row r="72" spans="1:13" s="48" customFormat="1" ht="24" customHeight="1">
      <c r="A72" s="62" t="s">
        <v>8</v>
      </c>
      <c r="B72" s="494" t="s">
        <v>9</v>
      </c>
      <c r="C72" s="494"/>
      <c r="D72" s="494"/>
      <c r="E72" s="494"/>
      <c r="F72" s="494"/>
      <c r="G72" s="494"/>
      <c r="H72" s="494"/>
      <c r="I72" s="494"/>
      <c r="J72" s="494"/>
      <c r="K72" s="363"/>
      <c r="L72" s="363"/>
      <c r="M72" s="363"/>
    </row>
    <row r="73" spans="1:13" s="48" customFormat="1" ht="36" customHeight="1">
      <c r="A73" s="68"/>
      <c r="B73" s="458" t="s">
        <v>10</v>
      </c>
      <c r="C73" s="458"/>
      <c r="D73" s="458"/>
      <c r="E73" s="458"/>
      <c r="F73" s="458"/>
      <c r="G73" s="458"/>
      <c r="H73" s="458"/>
      <c r="I73" s="458"/>
      <c r="J73" s="458"/>
      <c r="K73" s="363"/>
      <c r="L73" s="363"/>
      <c r="M73" s="363"/>
    </row>
    <row r="74" spans="1:13" s="48" customFormat="1" ht="34.5" customHeight="1">
      <c r="A74" s="68"/>
      <c r="B74" s="458" t="s">
        <v>11</v>
      </c>
      <c r="C74" s="458"/>
      <c r="D74" s="458"/>
      <c r="E74" s="458"/>
      <c r="F74" s="458"/>
      <c r="G74" s="458"/>
      <c r="H74" s="458"/>
      <c r="I74" s="458"/>
      <c r="J74" s="458"/>
      <c r="K74" s="363"/>
      <c r="L74" s="363"/>
      <c r="M74" s="363"/>
    </row>
    <row r="75" spans="1:13" s="48" customFormat="1" ht="49.5" customHeight="1">
      <c r="A75" s="68"/>
      <c r="B75" s="458" t="s">
        <v>12</v>
      </c>
      <c r="C75" s="458"/>
      <c r="D75" s="458"/>
      <c r="E75" s="458"/>
      <c r="F75" s="458"/>
      <c r="G75" s="458"/>
      <c r="H75" s="458"/>
      <c r="I75" s="458"/>
      <c r="J75" s="458"/>
      <c r="K75" s="363"/>
      <c r="L75" s="363"/>
      <c r="M75" s="363"/>
    </row>
    <row r="76" spans="1:13" s="48" customFormat="1" ht="51" customHeight="1">
      <c r="A76" s="68"/>
      <c r="B76" s="458" t="s">
        <v>13</v>
      </c>
      <c r="C76" s="458"/>
      <c r="D76" s="458"/>
      <c r="E76" s="458"/>
      <c r="F76" s="458"/>
      <c r="G76" s="458"/>
      <c r="H76" s="458"/>
      <c r="I76" s="458"/>
      <c r="J76" s="458"/>
      <c r="K76" s="363"/>
      <c r="L76" s="363"/>
      <c r="M76" s="363"/>
    </row>
    <row r="77" spans="1:13" s="48" customFormat="1" ht="34.5" customHeight="1">
      <c r="A77" s="68"/>
      <c r="B77" s="458" t="s">
        <v>14</v>
      </c>
      <c r="C77" s="458"/>
      <c r="D77" s="458"/>
      <c r="E77" s="458"/>
      <c r="F77" s="458"/>
      <c r="G77" s="458"/>
      <c r="H77" s="458"/>
      <c r="I77" s="458"/>
      <c r="J77" s="458"/>
      <c r="K77" s="363"/>
      <c r="L77" s="363"/>
      <c r="M77" s="363"/>
    </row>
    <row r="78" spans="1:13" s="69" customFormat="1" ht="21.75" customHeight="1">
      <c r="A78" s="62" t="s">
        <v>15</v>
      </c>
      <c r="B78" s="494" t="s">
        <v>16</v>
      </c>
      <c r="C78" s="494"/>
      <c r="D78" s="494"/>
      <c r="E78" s="494"/>
      <c r="F78" s="494"/>
      <c r="G78" s="494"/>
      <c r="H78" s="494"/>
      <c r="I78" s="494"/>
      <c r="J78" s="494"/>
      <c r="K78" s="363"/>
      <c r="L78" s="363"/>
      <c r="M78" s="363"/>
    </row>
    <row r="79" spans="1:13" s="48" customFormat="1" ht="24" customHeight="1">
      <c r="A79" s="62"/>
      <c r="B79" s="70" t="s">
        <v>17</v>
      </c>
      <c r="C79" s="365"/>
      <c r="D79" s="365"/>
      <c r="E79" s="365"/>
      <c r="F79" s="365"/>
      <c r="G79" s="365"/>
      <c r="H79" s="365"/>
      <c r="I79" s="365"/>
      <c r="J79" s="365"/>
      <c r="K79" s="363"/>
      <c r="L79" s="363"/>
      <c r="M79" s="363"/>
    </row>
    <row r="80" spans="1:13" s="48" customFormat="1" ht="49.5" customHeight="1">
      <c r="A80" s="62"/>
      <c r="B80" s="487" t="s">
        <v>18</v>
      </c>
      <c r="C80" s="487"/>
      <c r="D80" s="487"/>
      <c r="E80" s="487"/>
      <c r="F80" s="487"/>
      <c r="G80" s="487"/>
      <c r="H80" s="487"/>
      <c r="I80" s="487"/>
      <c r="J80" s="487"/>
      <c r="K80" s="363"/>
      <c r="L80" s="363"/>
      <c r="M80" s="363"/>
    </row>
    <row r="81" spans="1:13" s="48" customFormat="1" ht="19.5" customHeight="1">
      <c r="A81" s="62"/>
      <c r="B81" s="492" t="s">
        <v>19</v>
      </c>
      <c r="C81" s="492"/>
      <c r="D81" s="492"/>
      <c r="E81" s="492"/>
      <c r="F81" s="492"/>
      <c r="G81" s="492"/>
      <c r="H81" s="492"/>
      <c r="I81" s="492"/>
      <c r="J81" s="492"/>
      <c r="K81" s="363"/>
      <c r="L81" s="363"/>
      <c r="M81" s="363"/>
    </row>
    <row r="82" spans="1:13" s="48" customFormat="1" ht="24" customHeight="1">
      <c r="A82" s="62"/>
      <c r="B82" s="57"/>
      <c r="C82" s="63" t="s">
        <v>20</v>
      </c>
      <c r="D82" s="65"/>
      <c r="E82" s="71"/>
      <c r="F82" s="71"/>
      <c r="G82" s="71"/>
      <c r="H82" s="71"/>
      <c r="I82" s="71"/>
      <c r="J82" s="71"/>
      <c r="K82" s="363"/>
      <c r="L82" s="363"/>
      <c r="M82" s="363"/>
    </row>
    <row r="83" spans="1:13" s="48" customFormat="1" ht="34.5" customHeight="1">
      <c r="A83" s="62"/>
      <c r="B83" s="57"/>
      <c r="C83" s="491" t="s">
        <v>67</v>
      </c>
      <c r="D83" s="458"/>
      <c r="E83" s="458"/>
      <c r="F83" s="458"/>
      <c r="G83" s="458"/>
      <c r="H83" s="458"/>
      <c r="I83" s="458"/>
      <c r="J83" s="458"/>
      <c r="K83" s="363"/>
      <c r="L83" s="363"/>
      <c r="M83" s="363"/>
    </row>
    <row r="84" spans="1:13" s="48" customFormat="1" ht="49.5" customHeight="1">
      <c r="A84" s="62"/>
      <c r="B84" s="57"/>
      <c r="C84" s="491" t="s">
        <v>68</v>
      </c>
      <c r="D84" s="491"/>
      <c r="E84" s="491"/>
      <c r="F84" s="491"/>
      <c r="G84" s="491"/>
      <c r="H84" s="491"/>
      <c r="I84" s="491"/>
      <c r="J84" s="491"/>
      <c r="K84" s="363"/>
      <c r="L84" s="363"/>
      <c r="M84" s="363"/>
    </row>
    <row r="85" spans="1:13" s="48" customFormat="1" ht="49.5" customHeight="1">
      <c r="A85" s="62"/>
      <c r="B85" s="57"/>
      <c r="C85" s="321"/>
      <c r="D85" s="321"/>
      <c r="E85" s="321"/>
      <c r="F85" s="321"/>
      <c r="G85" s="321"/>
      <c r="H85" s="321"/>
      <c r="I85" s="321"/>
      <c r="J85" s="321"/>
      <c r="K85" s="363"/>
      <c r="L85" s="363"/>
      <c r="M85" s="363"/>
    </row>
    <row r="86" spans="1:13" s="48" customFormat="1" ht="30" customHeight="1">
      <c r="A86" s="62"/>
      <c r="B86" s="492" t="s">
        <v>69</v>
      </c>
      <c r="C86" s="493"/>
      <c r="D86" s="493"/>
      <c r="E86" s="493"/>
      <c r="F86" s="493"/>
      <c r="G86" s="493"/>
      <c r="H86" s="493"/>
      <c r="I86" s="493"/>
      <c r="J86" s="493"/>
      <c r="K86" s="363"/>
      <c r="L86" s="363"/>
      <c r="M86" s="363"/>
    </row>
    <row r="87" spans="1:13" s="48" customFormat="1" ht="49.5" customHeight="1">
      <c r="A87" s="62"/>
      <c r="B87" s="498" t="s">
        <v>70</v>
      </c>
      <c r="C87" s="498"/>
      <c r="D87" s="498"/>
      <c r="E87" s="498"/>
      <c r="F87" s="498"/>
      <c r="G87" s="498"/>
      <c r="H87" s="498"/>
      <c r="I87" s="498"/>
      <c r="J87" s="499"/>
      <c r="K87" s="363"/>
      <c r="L87" s="363"/>
      <c r="M87" s="363"/>
    </row>
    <row r="88" spans="1:13" s="48" customFormat="1" ht="24" customHeight="1">
      <c r="A88" s="62"/>
      <c r="B88" s="70" t="s">
        <v>71</v>
      </c>
      <c r="C88" s="72"/>
      <c r="D88" s="72"/>
      <c r="E88" s="72"/>
      <c r="F88" s="72"/>
      <c r="G88" s="72"/>
      <c r="H88" s="72"/>
      <c r="I88" s="72"/>
      <c r="J88" s="73"/>
      <c r="K88" s="363"/>
      <c r="L88" s="363"/>
      <c r="M88" s="363"/>
    </row>
    <row r="89" spans="1:13" s="48" customFormat="1" ht="34.5" customHeight="1">
      <c r="A89" s="62"/>
      <c r="B89" s="498" t="s">
        <v>72</v>
      </c>
      <c r="C89" s="498"/>
      <c r="D89" s="498"/>
      <c r="E89" s="498"/>
      <c r="F89" s="498"/>
      <c r="G89" s="498"/>
      <c r="H89" s="498"/>
      <c r="I89" s="498"/>
      <c r="J89" s="498"/>
      <c r="K89" s="363"/>
      <c r="L89" s="363"/>
      <c r="M89" s="363"/>
    </row>
    <row r="90" spans="1:13" s="48" customFormat="1" ht="60" customHeight="1">
      <c r="A90" s="62"/>
      <c r="B90" s="498" t="s">
        <v>73</v>
      </c>
      <c r="C90" s="498"/>
      <c r="D90" s="498"/>
      <c r="E90" s="498"/>
      <c r="F90" s="498"/>
      <c r="G90" s="498"/>
      <c r="H90" s="498"/>
      <c r="I90" s="498"/>
      <c r="J90" s="499"/>
      <c r="K90" s="363"/>
      <c r="L90" s="363"/>
      <c r="M90" s="363"/>
    </row>
    <row r="91" spans="1:13" s="69" customFormat="1" ht="34.5" customHeight="1">
      <c r="A91" s="62"/>
      <c r="B91" s="498" t="s">
        <v>74</v>
      </c>
      <c r="C91" s="498"/>
      <c r="D91" s="498"/>
      <c r="E91" s="498"/>
      <c r="F91" s="498"/>
      <c r="G91" s="498"/>
      <c r="H91" s="498"/>
      <c r="I91" s="498"/>
      <c r="J91" s="499"/>
      <c r="K91" s="363"/>
      <c r="L91" s="363"/>
      <c r="M91" s="363"/>
    </row>
    <row r="92" spans="1:13" s="69" customFormat="1" ht="24" customHeight="1">
      <c r="A92" s="62" t="s">
        <v>75</v>
      </c>
      <c r="B92" s="494" t="s">
        <v>76</v>
      </c>
      <c r="C92" s="494"/>
      <c r="D92" s="494"/>
      <c r="E92" s="494"/>
      <c r="F92" s="494"/>
      <c r="G92" s="494"/>
      <c r="H92" s="494"/>
      <c r="I92" s="494"/>
      <c r="J92" s="494"/>
      <c r="K92" s="363"/>
      <c r="L92" s="363"/>
      <c r="M92" s="363"/>
    </row>
    <row r="93" spans="1:13" s="69" customFormat="1" ht="49.5" customHeight="1">
      <c r="A93" s="62"/>
      <c r="B93" s="500" t="s">
        <v>77</v>
      </c>
      <c r="C93" s="500"/>
      <c r="D93" s="500"/>
      <c r="E93" s="500"/>
      <c r="F93" s="500"/>
      <c r="G93" s="500"/>
      <c r="H93" s="500"/>
      <c r="I93" s="500"/>
      <c r="J93" s="500"/>
      <c r="K93" s="363"/>
      <c r="L93" s="363"/>
      <c r="M93" s="363"/>
    </row>
    <row r="94" spans="1:13" s="48" customFormat="1" ht="34.5" customHeight="1">
      <c r="A94" s="62"/>
      <c r="B94" s="485" t="s">
        <v>78</v>
      </c>
      <c r="C94" s="486"/>
      <c r="D94" s="486"/>
      <c r="E94" s="486"/>
      <c r="F94" s="486"/>
      <c r="G94" s="486"/>
      <c r="H94" s="486"/>
      <c r="I94" s="486"/>
      <c r="J94" s="486"/>
      <c r="K94" s="363"/>
      <c r="L94" s="363"/>
      <c r="M94" s="363"/>
    </row>
    <row r="95" spans="1:13" s="57" customFormat="1" ht="54.75" customHeight="1">
      <c r="A95" s="62"/>
      <c r="B95" s="485" t="s">
        <v>79</v>
      </c>
      <c r="C95" s="486"/>
      <c r="D95" s="486"/>
      <c r="E95" s="486"/>
      <c r="F95" s="486"/>
      <c r="G95" s="486"/>
      <c r="H95" s="486"/>
      <c r="I95" s="486"/>
      <c r="J95" s="486"/>
      <c r="K95" s="363"/>
      <c r="L95" s="363"/>
      <c r="M95" s="363"/>
    </row>
    <row r="96" spans="1:13" s="57" customFormat="1" ht="34.5" customHeight="1">
      <c r="A96" s="62"/>
      <c r="B96" s="458" t="s">
        <v>80</v>
      </c>
      <c r="C96" s="487"/>
      <c r="D96" s="487"/>
      <c r="E96" s="487"/>
      <c r="F96" s="487"/>
      <c r="G96" s="487"/>
      <c r="H96" s="487"/>
      <c r="I96" s="487"/>
      <c r="J96" s="487"/>
      <c r="K96" s="363"/>
      <c r="L96" s="363"/>
      <c r="M96" s="363"/>
    </row>
    <row r="97" spans="1:13" s="82" customFormat="1" ht="30" customHeight="1">
      <c r="A97" s="62" t="s">
        <v>81</v>
      </c>
      <c r="B97" s="495" t="s">
        <v>82</v>
      </c>
      <c r="C97" s="495"/>
      <c r="D97" s="495"/>
      <c r="E97" s="495"/>
      <c r="F97" s="495"/>
      <c r="G97" s="495"/>
      <c r="H97" s="495"/>
      <c r="I97" s="495"/>
      <c r="J97" s="495"/>
      <c r="K97" s="363"/>
      <c r="L97" s="363"/>
      <c r="M97" s="363"/>
    </row>
    <row r="98" spans="1:13" s="82" customFormat="1" ht="19.5" customHeight="1">
      <c r="A98" s="62" t="s">
        <v>728</v>
      </c>
      <c r="B98" s="75" t="s">
        <v>83</v>
      </c>
      <c r="C98" s="76"/>
      <c r="D98" s="77"/>
      <c r="E98" s="78"/>
      <c r="F98" s="79"/>
      <c r="G98" s="77"/>
      <c r="H98" s="80" t="s">
        <v>387</v>
      </c>
      <c r="I98" s="81"/>
      <c r="J98" s="80" t="s">
        <v>375</v>
      </c>
      <c r="K98" s="363"/>
      <c r="L98" s="363"/>
      <c r="M98" s="363"/>
    </row>
    <row r="99" spans="1:13" s="82" customFormat="1" ht="19.5" customHeight="1">
      <c r="A99" s="62"/>
      <c r="B99" s="83" t="s">
        <v>21</v>
      </c>
      <c r="C99" s="76"/>
      <c r="D99" s="77"/>
      <c r="E99" s="78"/>
      <c r="F99" s="79"/>
      <c r="G99" s="77"/>
      <c r="H99" s="181">
        <v>328199352</v>
      </c>
      <c r="I99" s="81"/>
      <c r="J99" s="181">
        <v>49028643</v>
      </c>
      <c r="K99" s="363"/>
      <c r="L99" s="363"/>
      <c r="M99" s="363"/>
    </row>
    <row r="100" spans="1:13" s="82" customFormat="1" ht="19.5" customHeight="1">
      <c r="A100" s="62"/>
      <c r="B100" s="83" t="s">
        <v>22</v>
      </c>
      <c r="C100" s="76"/>
      <c r="D100" s="77"/>
      <c r="E100" s="78"/>
      <c r="F100" s="78"/>
      <c r="G100" s="77"/>
      <c r="H100" s="77">
        <v>1720647204</v>
      </c>
      <c r="I100" s="77"/>
      <c r="J100" s="77">
        <v>79343862</v>
      </c>
      <c r="K100" s="363"/>
      <c r="L100" s="363"/>
      <c r="M100" s="363"/>
    </row>
    <row r="101" spans="1:13" s="82" customFormat="1" ht="19.5" customHeight="1">
      <c r="A101" s="62"/>
      <c r="B101" s="83" t="s">
        <v>23</v>
      </c>
      <c r="C101" s="76"/>
      <c r="D101" s="77"/>
      <c r="E101" s="78"/>
      <c r="F101" s="78"/>
      <c r="G101" s="77"/>
      <c r="H101" s="77">
        <f>H102</f>
        <v>577481706</v>
      </c>
      <c r="I101" s="77"/>
      <c r="J101" s="77">
        <v>1155422158</v>
      </c>
      <c r="K101" s="363"/>
      <c r="L101" s="363"/>
      <c r="M101" s="363"/>
    </row>
    <row r="102" spans="1:13" s="82" customFormat="1" ht="19.5" customHeight="1">
      <c r="A102" s="62"/>
      <c r="B102" s="83"/>
      <c r="C102" s="85" t="s">
        <v>85</v>
      </c>
      <c r="D102" s="77"/>
      <c r="E102" s="78"/>
      <c r="F102" s="78"/>
      <c r="G102" s="77"/>
      <c r="H102" s="77">
        <v>577481706</v>
      </c>
      <c r="I102" s="77"/>
      <c r="J102" s="77">
        <v>1155422158</v>
      </c>
      <c r="K102" s="363"/>
      <c r="L102" s="363"/>
      <c r="M102" s="363"/>
    </row>
    <row r="103" spans="1:13" s="89" customFormat="1" ht="19.5" customHeight="1">
      <c r="A103" s="62"/>
      <c r="B103" s="83" t="s">
        <v>84</v>
      </c>
      <c r="C103" s="76"/>
      <c r="D103" s="77"/>
      <c r="E103" s="78"/>
      <c r="F103" s="78"/>
      <c r="G103" s="77"/>
      <c r="H103" s="77">
        <f>SUM(H104:H106)</f>
        <v>6032529698</v>
      </c>
      <c r="I103" s="77"/>
      <c r="J103" s="77">
        <v>11920676076</v>
      </c>
      <c r="K103" s="363"/>
      <c r="L103" s="363"/>
      <c r="M103" s="363"/>
    </row>
    <row r="104" spans="1:13" s="89" customFormat="1" ht="19.5" customHeight="1">
      <c r="A104" s="84"/>
      <c r="B104" s="85"/>
      <c r="C104" s="85" t="s">
        <v>85</v>
      </c>
      <c r="D104" s="86"/>
      <c r="E104" s="87"/>
      <c r="F104" s="87"/>
      <c r="G104" s="88"/>
      <c r="H104" s="77">
        <v>2004353217</v>
      </c>
      <c r="I104" s="88"/>
      <c r="J104" s="88">
        <v>6908028094</v>
      </c>
      <c r="K104" s="363"/>
      <c r="L104" s="363"/>
      <c r="M104" s="363"/>
    </row>
    <row r="105" spans="1:13" s="89" customFormat="1" ht="19.5" customHeight="1">
      <c r="A105" s="84"/>
      <c r="B105" s="90"/>
      <c r="C105" s="85" t="s">
        <v>86</v>
      </c>
      <c r="D105" s="87"/>
      <c r="E105" s="91"/>
      <c r="F105" s="92"/>
      <c r="G105" s="88"/>
      <c r="H105" s="93">
        <v>4018023674</v>
      </c>
      <c r="I105" s="88"/>
      <c r="J105" s="93">
        <v>5002388292</v>
      </c>
      <c r="K105" s="363"/>
      <c r="L105" s="363"/>
      <c r="M105" s="363"/>
    </row>
    <row r="106" spans="1:13" s="100" customFormat="1" ht="19.5" customHeight="1">
      <c r="A106" s="84"/>
      <c r="B106" s="90"/>
      <c r="C106" s="85" t="s">
        <v>87</v>
      </c>
      <c r="D106" s="87"/>
      <c r="E106" s="91"/>
      <c r="F106" s="92"/>
      <c r="G106" s="88"/>
      <c r="H106" s="93">
        <v>10152807</v>
      </c>
      <c r="I106" s="88"/>
      <c r="J106" s="93">
        <v>10259690</v>
      </c>
      <c r="K106" s="363"/>
      <c r="L106" s="363"/>
      <c r="M106" s="363"/>
    </row>
    <row r="107" spans="1:13" s="82" customFormat="1" ht="25.5" customHeight="1" thickBot="1">
      <c r="A107" s="63"/>
      <c r="B107" s="94"/>
      <c r="C107" s="95" t="s">
        <v>88</v>
      </c>
      <c r="D107" s="45"/>
      <c r="E107" s="79"/>
      <c r="F107" s="96"/>
      <c r="G107" s="97"/>
      <c r="H107" s="98">
        <f>H100+H103+H101+H99</f>
        <v>8658857960</v>
      </c>
      <c r="I107" s="99"/>
      <c r="J107" s="98">
        <f>J100+J103+J101+J99</f>
        <v>13204470739</v>
      </c>
      <c r="K107" s="363">
        <f>H107-'DN - BCĐKT'!D11</f>
        <v>0</v>
      </c>
      <c r="L107" s="363">
        <f>J107-'DN - BCĐKT'!E12</f>
        <v>0</v>
      </c>
      <c r="M107" s="363"/>
    </row>
    <row r="108" spans="1:13" s="82" customFormat="1" ht="25.5" customHeight="1" thickTop="1">
      <c r="A108" s="63"/>
      <c r="B108" s="94"/>
      <c r="C108" s="95"/>
      <c r="D108" s="45"/>
      <c r="E108" s="79"/>
      <c r="F108" s="96"/>
      <c r="G108" s="97"/>
      <c r="H108" s="99"/>
      <c r="I108" s="99"/>
      <c r="J108" s="99"/>
      <c r="K108" s="363"/>
      <c r="L108" s="363"/>
      <c r="M108" s="363"/>
    </row>
    <row r="109" spans="1:13" s="82" customFormat="1" ht="30" customHeight="1">
      <c r="A109" s="74" t="s">
        <v>744</v>
      </c>
      <c r="B109" s="75" t="s">
        <v>89</v>
      </c>
      <c r="C109" s="76"/>
      <c r="D109" s="77"/>
      <c r="E109" s="78"/>
      <c r="F109" s="79"/>
      <c r="G109" s="77"/>
      <c r="H109" s="80" t="s">
        <v>387</v>
      </c>
      <c r="I109" s="81"/>
      <c r="J109" s="80" t="s">
        <v>375</v>
      </c>
      <c r="K109" s="363"/>
      <c r="L109" s="363"/>
      <c r="M109" s="363"/>
    </row>
    <row r="110" spans="1:13" s="406" customFormat="1" ht="19.5" customHeight="1">
      <c r="A110" s="61"/>
      <c r="B110" s="405" t="s">
        <v>25</v>
      </c>
      <c r="C110" s="94"/>
      <c r="D110" s="79"/>
      <c r="E110" s="402"/>
      <c r="F110" s="402"/>
      <c r="G110" s="79"/>
      <c r="H110" s="79">
        <f>H111+H118</f>
        <v>1209445902</v>
      </c>
      <c r="I110" s="79">
        <f>SUM(I111:I117)</f>
        <v>0</v>
      </c>
      <c r="J110" s="79">
        <f>J111+J118</f>
        <v>957955456</v>
      </c>
      <c r="K110" s="363">
        <f>H110-'DN - BCĐKT'!D22</f>
        <v>0</v>
      </c>
      <c r="L110" s="363">
        <f>J110-'DN - BCĐKT'!E22</f>
        <v>0</v>
      </c>
      <c r="M110" s="363"/>
    </row>
    <row r="111" spans="1:13" s="406" customFormat="1" ht="19.5" customHeight="1">
      <c r="A111" s="74"/>
      <c r="B111" s="405" t="s">
        <v>24</v>
      </c>
      <c r="C111" s="230"/>
      <c r="D111" s="221"/>
      <c r="E111" s="221"/>
      <c r="F111" s="221"/>
      <c r="G111" s="237"/>
      <c r="H111" s="115">
        <f>SUM(H112:H117)</f>
        <v>1197152485</v>
      </c>
      <c r="I111" s="104"/>
      <c r="J111" s="115">
        <f>SUM(J112:J117)</f>
        <v>930956084</v>
      </c>
      <c r="K111" s="363"/>
      <c r="L111" s="363"/>
      <c r="M111" s="363"/>
    </row>
    <row r="112" spans="1:13" s="82" customFormat="1" ht="19.5" customHeight="1">
      <c r="A112" s="74"/>
      <c r="B112" s="340" t="s">
        <v>369</v>
      </c>
      <c r="C112" s="368" t="s">
        <v>367</v>
      </c>
      <c r="D112" s="102"/>
      <c r="E112" s="102"/>
      <c r="F112" s="102"/>
      <c r="G112" s="103"/>
      <c r="H112" s="86">
        <v>95174858</v>
      </c>
      <c r="I112" s="104"/>
      <c r="J112" s="86">
        <v>57286692</v>
      </c>
      <c r="K112" s="363"/>
      <c r="L112" s="363"/>
      <c r="M112" s="363"/>
    </row>
    <row r="113" spans="1:13" s="82" customFormat="1" ht="19.5" customHeight="1">
      <c r="A113" s="74"/>
      <c r="B113" s="340" t="s">
        <v>369</v>
      </c>
      <c r="C113" s="368" t="s">
        <v>368</v>
      </c>
      <c r="D113" s="102"/>
      <c r="E113" s="102"/>
      <c r="F113" s="102"/>
      <c r="G113" s="103"/>
      <c r="H113" s="86">
        <v>283450782</v>
      </c>
      <c r="I113" s="104"/>
      <c r="J113" s="86">
        <v>212890283</v>
      </c>
      <c r="K113" s="363"/>
      <c r="L113" s="363"/>
      <c r="M113" s="363"/>
    </row>
    <row r="114" spans="1:13" s="100" customFormat="1" ht="19.5" customHeight="1">
      <c r="A114" s="63"/>
      <c r="B114" s="101" t="s">
        <v>90</v>
      </c>
      <c r="C114" s="106"/>
      <c r="D114" s="102"/>
      <c r="E114" s="102"/>
      <c r="F114" s="102"/>
      <c r="G114" s="103"/>
      <c r="H114" s="107"/>
      <c r="I114" s="108"/>
      <c r="J114" s="107"/>
      <c r="K114" s="363"/>
      <c r="L114" s="363"/>
      <c r="M114" s="363"/>
    </row>
    <row r="115" spans="1:13" s="100" customFormat="1" ht="19.5" customHeight="1">
      <c r="A115" s="63"/>
      <c r="B115" s="101"/>
      <c r="C115" s="109" t="s">
        <v>91</v>
      </c>
      <c r="D115" s="102"/>
      <c r="E115" s="102"/>
      <c r="F115" s="102"/>
      <c r="G115" s="103"/>
      <c r="H115" s="107"/>
      <c r="I115" s="108"/>
      <c r="J115" s="107"/>
      <c r="K115" s="363"/>
      <c r="L115" s="363"/>
      <c r="M115" s="363"/>
    </row>
    <row r="116" spans="1:13" s="100" customFormat="1" ht="19.5" customHeight="1">
      <c r="A116" s="63"/>
      <c r="B116" s="101"/>
      <c r="C116" s="109" t="s">
        <v>92</v>
      </c>
      <c r="D116" s="102"/>
      <c r="E116" s="102"/>
      <c r="F116" s="102"/>
      <c r="G116" s="103"/>
      <c r="H116" s="107"/>
      <c r="I116" s="108"/>
      <c r="J116" s="107"/>
      <c r="K116" s="363"/>
      <c r="L116" s="363"/>
      <c r="M116" s="363"/>
    </row>
    <row r="117" spans="1:13" s="100" customFormat="1" ht="19.5" customHeight="1">
      <c r="A117" s="63"/>
      <c r="B117" s="101" t="s">
        <v>93</v>
      </c>
      <c r="C117" s="106"/>
      <c r="D117" s="102"/>
      <c r="E117" s="102"/>
      <c r="F117" s="496"/>
      <c r="G117" s="497"/>
      <c r="H117" s="107">
        <v>818526845</v>
      </c>
      <c r="I117" s="108"/>
      <c r="J117" s="107">
        <v>660779109</v>
      </c>
      <c r="K117" s="363"/>
      <c r="L117" s="363"/>
      <c r="M117" s="363"/>
    </row>
    <row r="118" spans="1:13" s="412" customFormat="1" ht="19.5" customHeight="1">
      <c r="A118" s="61"/>
      <c r="B118" s="405" t="s">
        <v>26</v>
      </c>
      <c r="C118" s="407"/>
      <c r="D118" s="221"/>
      <c r="E118" s="221"/>
      <c r="F118" s="408"/>
      <c r="G118" s="409"/>
      <c r="H118" s="410">
        <f>H119</f>
        <v>12293417</v>
      </c>
      <c r="I118" s="411"/>
      <c r="J118" s="410">
        <f>J119</f>
        <v>26999372</v>
      </c>
      <c r="K118" s="363"/>
      <c r="L118" s="363"/>
      <c r="M118" s="363"/>
    </row>
    <row r="119" spans="1:13" s="100" customFormat="1" ht="19.5" customHeight="1">
      <c r="A119" s="63"/>
      <c r="B119" s="101" t="s">
        <v>93</v>
      </c>
      <c r="C119" s="106"/>
      <c r="D119" s="102"/>
      <c r="E119" s="102"/>
      <c r="F119" s="87"/>
      <c r="G119" s="403"/>
      <c r="H119" s="107">
        <v>12293417</v>
      </c>
      <c r="I119" s="108"/>
      <c r="J119" s="107">
        <v>26999372</v>
      </c>
      <c r="K119" s="363"/>
      <c r="L119" s="363"/>
      <c r="M119" s="363"/>
    </row>
    <row r="120" spans="1:13" s="100" customFormat="1" ht="19.5" customHeight="1">
      <c r="A120" s="63"/>
      <c r="B120" s="110" t="s">
        <v>94</v>
      </c>
      <c r="C120" s="32"/>
      <c r="D120" s="96"/>
      <c r="E120" s="96"/>
      <c r="F120" s="96"/>
      <c r="G120" s="97"/>
      <c r="H120" s="367">
        <f>H121++H130+H122</f>
        <v>1362338182</v>
      </c>
      <c r="I120" s="367" t="e">
        <f>I121+I122</f>
        <v>#REF!</v>
      </c>
      <c r="J120" s="367">
        <f>J121++J130+J122</f>
        <v>5002244119</v>
      </c>
      <c r="K120" s="363">
        <f>H120-'DN - BCĐKT'!D31</f>
        <v>0</v>
      </c>
      <c r="L120" s="363">
        <f>J120-'DN - BCĐKT'!E31</f>
        <v>0</v>
      </c>
      <c r="M120" s="363"/>
    </row>
    <row r="121" spans="1:13" s="100" customFormat="1" ht="19.5" customHeight="1">
      <c r="A121" s="63"/>
      <c r="B121" s="111" t="s">
        <v>95</v>
      </c>
      <c r="C121" s="45"/>
      <c r="D121" s="96"/>
      <c r="E121" s="96"/>
      <c r="F121" s="96"/>
      <c r="G121" s="97"/>
      <c r="H121" s="46">
        <v>542119591</v>
      </c>
      <c r="I121" s="33"/>
      <c r="J121" s="46">
        <v>1052157105</v>
      </c>
      <c r="K121" s="363"/>
      <c r="L121" s="363"/>
      <c r="M121" s="363"/>
    </row>
    <row r="122" spans="1:13" s="100" customFormat="1" ht="19.5" customHeight="1">
      <c r="A122" s="63"/>
      <c r="B122" s="111" t="s">
        <v>96</v>
      </c>
      <c r="C122" s="45"/>
      <c r="D122" s="96"/>
      <c r="E122" s="96"/>
      <c r="F122" s="96"/>
      <c r="G122" s="97"/>
      <c r="H122" s="46">
        <f>SUM(H123:H129)</f>
        <v>585140640</v>
      </c>
      <c r="I122" s="46" t="e">
        <f>I123+I124+#REF!+I125+I126+I127+I128+I129</f>
        <v>#REF!</v>
      </c>
      <c r="J122" s="46">
        <f>SUM(J123:J129)</f>
        <v>3715009063</v>
      </c>
      <c r="K122" s="363"/>
      <c r="L122" s="363"/>
      <c r="M122" s="363"/>
    </row>
    <row r="123" spans="1:13" s="100" customFormat="1" ht="19.5" customHeight="1">
      <c r="A123" s="63"/>
      <c r="B123" s="101" t="s">
        <v>97</v>
      </c>
      <c r="C123" s="32"/>
      <c r="D123" s="96"/>
      <c r="E123" s="96"/>
      <c r="F123" s="96"/>
      <c r="G123" s="97"/>
      <c r="H123" s="46"/>
      <c r="I123" s="33"/>
      <c r="J123" s="107">
        <v>565622640</v>
      </c>
      <c r="K123" s="363"/>
      <c r="L123" s="363"/>
      <c r="M123" s="363"/>
    </row>
    <row r="124" spans="1:13" s="100" customFormat="1" ht="19.5" customHeight="1">
      <c r="A124" s="63"/>
      <c r="B124" s="101" t="s">
        <v>98</v>
      </c>
      <c r="C124" s="32"/>
      <c r="D124" s="96"/>
      <c r="E124" s="96"/>
      <c r="F124" s="96"/>
      <c r="G124" s="97"/>
      <c r="H124" s="107">
        <v>0</v>
      </c>
      <c r="I124" s="33"/>
      <c r="J124" s="107">
        <v>641831355</v>
      </c>
      <c r="K124" s="363"/>
      <c r="L124" s="363"/>
      <c r="M124" s="363"/>
    </row>
    <row r="125" spans="1:13" s="100" customFormat="1" ht="19.5" customHeight="1">
      <c r="A125" s="63"/>
      <c r="B125" s="101" t="s">
        <v>381</v>
      </c>
      <c r="C125" s="32"/>
      <c r="D125" s="96"/>
      <c r="E125" s="96"/>
      <c r="F125" s="96"/>
      <c r="G125" s="97"/>
      <c r="H125" s="107"/>
      <c r="I125" s="33"/>
      <c r="J125" s="107">
        <v>2334327660</v>
      </c>
      <c r="K125" s="363"/>
      <c r="L125" s="363"/>
      <c r="M125" s="363"/>
    </row>
    <row r="126" spans="1:13" s="100" customFormat="1" ht="19.5" customHeight="1">
      <c r="A126" s="63"/>
      <c r="B126" s="101" t="s">
        <v>388</v>
      </c>
      <c r="C126" s="32"/>
      <c r="D126" s="96"/>
      <c r="E126" s="96"/>
      <c r="F126" s="96"/>
      <c r="G126" s="97"/>
      <c r="H126" s="107">
        <v>410024799</v>
      </c>
      <c r="I126" s="33"/>
      <c r="J126" s="46">
        <v>0</v>
      </c>
      <c r="K126" s="363"/>
      <c r="L126" s="363"/>
      <c r="M126" s="363"/>
    </row>
    <row r="127" spans="1:13" s="100" customFormat="1" ht="19.5" customHeight="1">
      <c r="A127" s="63"/>
      <c r="B127" s="101" t="s">
        <v>99</v>
      </c>
      <c r="C127" s="112"/>
      <c r="D127" s="96"/>
      <c r="E127" s="96"/>
      <c r="F127" s="96"/>
      <c r="G127" s="97"/>
      <c r="H127" s="46">
        <v>62048488</v>
      </c>
      <c r="I127" s="33"/>
      <c r="J127" s="46">
        <v>62048488</v>
      </c>
      <c r="K127" s="363"/>
      <c r="L127" s="363"/>
      <c r="M127" s="363"/>
    </row>
    <row r="128" spans="1:13" s="100" customFormat="1" ht="19.5" customHeight="1">
      <c r="A128" s="63"/>
      <c r="B128" s="101" t="s">
        <v>100</v>
      </c>
      <c r="C128" s="112"/>
      <c r="D128" s="96"/>
      <c r="E128" s="96"/>
      <c r="F128" s="96"/>
      <c r="G128" s="97"/>
      <c r="H128" s="107">
        <v>85137960</v>
      </c>
      <c r="I128" s="33"/>
      <c r="J128" s="107">
        <v>85137960</v>
      </c>
      <c r="K128" s="363"/>
      <c r="L128" s="363"/>
      <c r="M128" s="363"/>
    </row>
    <row r="129" spans="1:13" s="100" customFormat="1" ht="19.5" customHeight="1">
      <c r="A129" s="63"/>
      <c r="B129" s="101" t="s">
        <v>101</v>
      </c>
      <c r="C129" s="32"/>
      <c r="D129" s="96"/>
      <c r="E129" s="96"/>
      <c r="F129" s="96"/>
      <c r="G129" s="97"/>
      <c r="H129" s="107">
        <v>27929393</v>
      </c>
      <c r="I129" s="33"/>
      <c r="J129" s="107">
        <v>26040960</v>
      </c>
      <c r="K129" s="363"/>
      <c r="L129" s="363"/>
      <c r="M129" s="363"/>
    </row>
    <row r="130" spans="1:13" s="100" customFormat="1" ht="19.5" customHeight="1">
      <c r="A130" s="63"/>
      <c r="B130" s="111" t="s">
        <v>382</v>
      </c>
      <c r="C130" s="32"/>
      <c r="D130" s="96"/>
      <c r="E130" s="96"/>
      <c r="F130" s="96"/>
      <c r="G130" s="97"/>
      <c r="H130" s="46">
        <v>235077951</v>
      </c>
      <c r="I130" s="33"/>
      <c r="J130" s="46">
        <v>235077951</v>
      </c>
      <c r="K130" s="363"/>
      <c r="L130" s="363"/>
      <c r="M130" s="363"/>
    </row>
    <row r="131" spans="1:13" s="100" customFormat="1" ht="21.75" customHeight="1" thickBot="1">
      <c r="A131" s="63"/>
      <c r="B131" s="94"/>
      <c r="C131" s="95" t="s">
        <v>88</v>
      </c>
      <c r="D131" s="45"/>
      <c r="E131" s="79"/>
      <c r="F131" s="96"/>
      <c r="G131" s="97"/>
      <c r="H131" s="98">
        <f>H120+H110</f>
        <v>2571784084</v>
      </c>
      <c r="I131" s="98" t="e">
        <f>I120+I110</f>
        <v>#REF!</v>
      </c>
      <c r="J131" s="98">
        <f>J110+J120</f>
        <v>5960199575</v>
      </c>
      <c r="K131" s="363"/>
      <c r="L131" s="363"/>
      <c r="M131" s="363"/>
    </row>
    <row r="132" spans="1:13" ht="30" customHeight="1" thickTop="1">
      <c r="A132" s="74" t="s">
        <v>778</v>
      </c>
      <c r="B132" s="75" t="s">
        <v>102</v>
      </c>
      <c r="C132" s="76"/>
      <c r="D132" s="77"/>
      <c r="E132" s="78"/>
      <c r="F132" s="79"/>
      <c r="G132" s="77"/>
      <c r="H132" s="80" t="s">
        <v>387</v>
      </c>
      <c r="I132" s="81"/>
      <c r="J132" s="80" t="s">
        <v>375</v>
      </c>
      <c r="K132" s="363"/>
      <c r="L132" s="363"/>
      <c r="M132" s="363"/>
    </row>
    <row r="133" spans="2:13" ht="15.75" customHeight="1">
      <c r="B133" s="83" t="s">
        <v>103</v>
      </c>
      <c r="C133" s="32"/>
      <c r="D133" s="96"/>
      <c r="E133" s="96"/>
      <c r="F133" s="96"/>
      <c r="G133" s="97"/>
      <c r="H133" s="46">
        <v>29439979772</v>
      </c>
      <c r="I133" s="33"/>
      <c r="J133" s="46">
        <v>27817158607</v>
      </c>
      <c r="K133" s="363"/>
      <c r="L133" s="363"/>
      <c r="M133" s="363"/>
    </row>
    <row r="134" spans="2:13" ht="15.75" customHeight="1">
      <c r="B134" s="83" t="s">
        <v>104</v>
      </c>
      <c r="C134" s="32"/>
      <c r="D134" s="96"/>
      <c r="E134" s="96"/>
      <c r="F134" s="96"/>
      <c r="G134" s="97"/>
      <c r="H134" s="46">
        <v>3087106457</v>
      </c>
      <c r="I134" s="33"/>
      <c r="J134" s="46">
        <v>282937975</v>
      </c>
      <c r="K134" s="363"/>
      <c r="L134" s="363"/>
      <c r="M134" s="363"/>
    </row>
    <row r="135" spans="2:13" ht="15.75" customHeight="1">
      <c r="B135" s="83" t="s">
        <v>105</v>
      </c>
      <c r="C135" s="32"/>
      <c r="D135" s="96"/>
      <c r="E135" s="96"/>
      <c r="F135" s="96"/>
      <c r="G135" s="97"/>
      <c r="H135" s="46">
        <v>5852891478</v>
      </c>
      <c r="I135" s="33"/>
      <c r="J135" s="46">
        <v>10717406930</v>
      </c>
      <c r="K135" s="363"/>
      <c r="L135" s="363"/>
      <c r="M135" s="363"/>
    </row>
    <row r="136" spans="2:13" ht="15.75" customHeight="1">
      <c r="B136" s="83" t="s">
        <v>106</v>
      </c>
      <c r="C136" s="32"/>
      <c r="D136" s="96"/>
      <c r="E136" s="96"/>
      <c r="F136" s="96"/>
      <c r="G136" s="97"/>
      <c r="H136" s="46">
        <v>10596135121</v>
      </c>
      <c r="I136" s="33"/>
      <c r="J136" s="46">
        <v>9343961241</v>
      </c>
      <c r="K136" s="363"/>
      <c r="L136" s="363"/>
      <c r="M136" s="363"/>
    </row>
    <row r="137" spans="2:13" ht="21.75" customHeight="1">
      <c r="B137" s="83" t="s">
        <v>107</v>
      </c>
      <c r="C137" s="32"/>
      <c r="D137" s="96"/>
      <c r="E137" s="96"/>
      <c r="F137" s="96"/>
      <c r="G137" s="97"/>
      <c r="H137" s="114">
        <v>6635851191</v>
      </c>
      <c r="I137" s="114"/>
      <c r="J137" s="114">
        <v>3492584713</v>
      </c>
      <c r="K137" s="363"/>
      <c r="L137" s="363"/>
      <c r="M137" s="363"/>
    </row>
    <row r="138" spans="2:13" ht="21.75" customHeight="1">
      <c r="B138" s="83" t="s">
        <v>371</v>
      </c>
      <c r="C138" s="32"/>
      <c r="D138" s="96"/>
      <c r="E138" s="96"/>
      <c r="F138" s="96"/>
      <c r="G138" s="97"/>
      <c r="H138" s="114">
        <v>1917281510</v>
      </c>
      <c r="I138" s="114"/>
      <c r="J138" s="114">
        <v>7837911707</v>
      </c>
      <c r="K138" s="363"/>
      <c r="L138" s="363"/>
      <c r="M138" s="363"/>
    </row>
    <row r="139" spans="2:13" ht="24" customHeight="1" thickBot="1">
      <c r="B139" s="94"/>
      <c r="C139" s="461" t="s">
        <v>108</v>
      </c>
      <c r="D139" s="461"/>
      <c r="E139" s="461"/>
      <c r="F139" s="33"/>
      <c r="G139" s="33"/>
      <c r="H139" s="98">
        <f>SUM(H133:H138)</f>
        <v>57529245529</v>
      </c>
      <c r="I139" s="99"/>
      <c r="J139" s="98">
        <f>SUM(J133:J138)</f>
        <v>59491961173</v>
      </c>
      <c r="K139" s="363">
        <f>H139-'DN - BCĐKT'!D25</f>
        <v>0</v>
      </c>
      <c r="L139" s="363">
        <f>J139-'DN - BCĐKT'!E25</f>
        <v>0</v>
      </c>
      <c r="M139" s="363"/>
    </row>
    <row r="140" spans="2:13" ht="18" customHeight="1" hidden="1" thickTop="1">
      <c r="B140" s="90" t="s">
        <v>109</v>
      </c>
      <c r="C140" s="85"/>
      <c r="D140" s="86"/>
      <c r="E140" s="86"/>
      <c r="F140" s="108"/>
      <c r="G140" s="108"/>
      <c r="H140" s="108" t="e">
        <f>SUM(H141:H147)</f>
        <v>#REF!</v>
      </c>
      <c r="I140" s="108"/>
      <c r="J140" s="108">
        <f>SUM(J141:J147)</f>
        <v>6113608303</v>
      </c>
      <c r="K140" s="363"/>
      <c r="L140" s="363"/>
      <c r="M140" s="363"/>
    </row>
    <row r="141" spans="2:13" ht="18" customHeight="1" hidden="1">
      <c r="B141" s="94"/>
      <c r="C141" s="85" t="s">
        <v>110</v>
      </c>
      <c r="D141" s="115"/>
      <c r="E141" s="115"/>
      <c r="F141" s="108"/>
      <c r="G141" s="108"/>
      <c r="H141" s="108" t="e">
        <f>3241281461+#REF!+#REF!</f>
        <v>#REF!</v>
      </c>
      <c r="I141" s="108"/>
      <c r="J141" s="108">
        <v>5619405808</v>
      </c>
      <c r="K141" s="363"/>
      <c r="L141" s="363"/>
      <c r="M141" s="363"/>
    </row>
    <row r="142" spans="2:13" ht="18" customHeight="1" hidden="1">
      <c r="B142" s="94"/>
      <c r="C142" s="85" t="s">
        <v>111</v>
      </c>
      <c r="D142" s="115"/>
      <c r="E142" s="115"/>
      <c r="F142" s="108"/>
      <c r="G142" s="108"/>
      <c r="H142" s="108">
        <v>244958980</v>
      </c>
      <c r="I142" s="108"/>
      <c r="J142" s="108">
        <v>190015311</v>
      </c>
      <c r="K142" s="363"/>
      <c r="L142" s="363"/>
      <c r="M142" s="363"/>
    </row>
    <row r="143" spans="2:13" ht="18" customHeight="1" hidden="1">
      <c r="B143" s="94"/>
      <c r="C143" s="85" t="s">
        <v>112</v>
      </c>
      <c r="D143" s="115"/>
      <c r="E143" s="115"/>
      <c r="F143" s="108"/>
      <c r="G143" s="108"/>
      <c r="H143" s="108">
        <f>361140350+52709333</f>
        <v>413849683</v>
      </c>
      <c r="I143" s="108"/>
      <c r="J143" s="108">
        <v>3270045</v>
      </c>
      <c r="K143" s="363"/>
      <c r="L143" s="363"/>
      <c r="M143" s="363"/>
    </row>
    <row r="144" spans="2:13" ht="18" customHeight="1" hidden="1">
      <c r="B144" s="94"/>
      <c r="C144" s="85" t="s">
        <v>113</v>
      </c>
      <c r="D144" s="115"/>
      <c r="E144" s="115"/>
      <c r="F144" s="108"/>
      <c r="G144" s="108"/>
      <c r="H144" s="108"/>
      <c r="I144" s="108"/>
      <c r="J144" s="108">
        <v>936567</v>
      </c>
      <c r="K144" s="363"/>
      <c r="L144" s="363"/>
      <c r="M144" s="363"/>
    </row>
    <row r="145" spans="2:13" ht="18" customHeight="1" hidden="1">
      <c r="B145" s="94"/>
      <c r="C145" s="85" t="s">
        <v>114</v>
      </c>
      <c r="D145" s="115"/>
      <c r="E145" s="115"/>
      <c r="F145" s="108"/>
      <c r="G145" s="108"/>
      <c r="H145" s="108">
        <v>64712183</v>
      </c>
      <c r="I145" s="108"/>
      <c r="J145" s="108">
        <v>67403679</v>
      </c>
      <c r="K145" s="363"/>
      <c r="L145" s="363"/>
      <c r="M145" s="363"/>
    </row>
    <row r="146" spans="2:13" ht="18" customHeight="1" hidden="1">
      <c r="B146" s="94"/>
      <c r="C146" s="85" t="s">
        <v>115</v>
      </c>
      <c r="D146" s="115"/>
      <c r="E146" s="115"/>
      <c r="F146" s="108"/>
      <c r="G146" s="108"/>
      <c r="H146" s="108">
        <v>84647998</v>
      </c>
      <c r="I146" s="108"/>
      <c r="J146" s="108">
        <v>56353443</v>
      </c>
      <c r="K146" s="363"/>
      <c r="L146" s="363"/>
      <c r="M146" s="363"/>
    </row>
    <row r="147" spans="2:13" ht="25.5" customHeight="1" hidden="1">
      <c r="B147" s="94"/>
      <c r="C147" s="85" t="s">
        <v>116</v>
      </c>
      <c r="D147" s="115"/>
      <c r="E147" s="115"/>
      <c r="F147" s="108"/>
      <c r="G147" s="108"/>
      <c r="H147" s="116"/>
      <c r="I147" s="108"/>
      <c r="J147" s="116">
        <v>176223450</v>
      </c>
      <c r="K147" s="363"/>
      <c r="L147" s="363"/>
      <c r="M147" s="363"/>
    </row>
    <row r="148" spans="2:13" ht="25.5" customHeight="1" thickTop="1">
      <c r="B148" s="94"/>
      <c r="C148" s="85"/>
      <c r="D148" s="115"/>
      <c r="E148" s="115"/>
      <c r="F148" s="108"/>
      <c r="G148" s="108"/>
      <c r="H148" s="108"/>
      <c r="I148" s="108"/>
      <c r="J148" s="108"/>
      <c r="K148" s="363"/>
      <c r="L148" s="363"/>
      <c r="M148" s="363"/>
    </row>
    <row r="149" spans="2:13" ht="25.5" customHeight="1">
      <c r="B149" s="94"/>
      <c r="C149" s="85"/>
      <c r="D149" s="115"/>
      <c r="E149" s="115"/>
      <c r="F149" s="108"/>
      <c r="G149" s="108"/>
      <c r="H149" s="108"/>
      <c r="I149" s="108"/>
      <c r="J149" s="108"/>
      <c r="K149" s="363"/>
      <c r="L149" s="363"/>
      <c r="M149" s="363"/>
    </row>
    <row r="150" spans="1:13" ht="30" customHeight="1">
      <c r="A150" s="74" t="s">
        <v>784</v>
      </c>
      <c r="B150" s="94" t="s">
        <v>117</v>
      </c>
      <c r="C150" s="117"/>
      <c r="D150" s="96"/>
      <c r="E150" s="96"/>
      <c r="F150" s="96"/>
      <c r="G150" s="97"/>
      <c r="H150" s="80" t="s">
        <v>387</v>
      </c>
      <c r="I150" s="81"/>
      <c r="J150" s="80" t="s">
        <v>375</v>
      </c>
      <c r="K150" s="363"/>
      <c r="L150" s="363"/>
      <c r="M150" s="363"/>
    </row>
    <row r="151" spans="1:13" s="100" customFormat="1" ht="21.75" customHeight="1">
      <c r="A151" s="68"/>
      <c r="B151" s="110" t="s">
        <v>118</v>
      </c>
      <c r="C151" s="32"/>
      <c r="D151" s="96"/>
      <c r="E151" s="96"/>
      <c r="F151" s="46"/>
      <c r="G151" s="46"/>
      <c r="H151" s="77">
        <v>11788900</v>
      </c>
      <c r="I151" s="77"/>
      <c r="J151" s="77">
        <v>1000000</v>
      </c>
      <c r="K151" s="363"/>
      <c r="L151" s="363"/>
      <c r="M151" s="363"/>
    </row>
    <row r="152" spans="1:13" s="100" customFormat="1" ht="21.75" customHeight="1" thickBot="1">
      <c r="A152" s="63"/>
      <c r="B152" s="94"/>
      <c r="C152" s="95" t="s">
        <v>88</v>
      </c>
      <c r="D152" s="45"/>
      <c r="E152" s="79"/>
      <c r="F152" s="96"/>
      <c r="G152" s="97"/>
      <c r="H152" s="98">
        <f>H151</f>
        <v>11788900</v>
      </c>
      <c r="I152" s="99"/>
      <c r="J152" s="98">
        <f>J151</f>
        <v>1000000</v>
      </c>
      <c r="K152" s="363">
        <f>H152-'DN - BCĐKT'!D30</f>
        <v>0</v>
      </c>
      <c r="L152" s="363">
        <f>J152-'DN - BCĐKT'!E30</f>
        <v>0</v>
      </c>
      <c r="M152" s="363"/>
    </row>
    <row r="153" spans="2:13" ht="19.5" customHeight="1" hidden="1" thickTop="1">
      <c r="B153" s="94"/>
      <c r="C153" s="95"/>
      <c r="D153" s="45"/>
      <c r="E153" s="79"/>
      <c r="F153" s="96"/>
      <c r="G153" s="97"/>
      <c r="H153" s="99"/>
      <c r="I153" s="99"/>
      <c r="J153" s="99"/>
      <c r="K153" s="363"/>
      <c r="L153" s="363"/>
      <c r="M153" s="363"/>
    </row>
    <row r="154" spans="1:13" s="100" customFormat="1" ht="30" customHeight="1" thickTop="1">
      <c r="A154" s="74" t="s">
        <v>2</v>
      </c>
      <c r="B154" s="94" t="s">
        <v>119</v>
      </c>
      <c r="C154" s="117"/>
      <c r="D154" s="96"/>
      <c r="E154" s="96"/>
      <c r="F154" s="96"/>
      <c r="G154" s="97"/>
      <c r="H154" s="80"/>
      <c r="I154" s="81"/>
      <c r="J154" s="80"/>
      <c r="K154" s="363"/>
      <c r="L154" s="363"/>
      <c r="M154" s="363"/>
    </row>
    <row r="155" spans="1:13" s="100" customFormat="1" ht="31.5">
      <c r="A155" s="63"/>
      <c r="B155" s="488" t="s">
        <v>120</v>
      </c>
      <c r="C155" s="488"/>
      <c r="D155" s="118"/>
      <c r="E155" s="119" t="s">
        <v>121</v>
      </c>
      <c r="F155" s="119" t="s">
        <v>122</v>
      </c>
      <c r="G155" s="119" t="s">
        <v>123</v>
      </c>
      <c r="H155" s="119" t="s">
        <v>124</v>
      </c>
      <c r="I155" s="119"/>
      <c r="J155" s="119" t="s">
        <v>125</v>
      </c>
      <c r="K155" s="363"/>
      <c r="L155" s="363"/>
      <c r="M155" s="363"/>
    </row>
    <row r="156" spans="1:13" s="100" customFormat="1" ht="19.5" customHeight="1">
      <c r="A156" s="63"/>
      <c r="B156" s="120" t="s">
        <v>126</v>
      </c>
      <c r="C156" s="121"/>
      <c r="D156" s="122"/>
      <c r="E156" s="122"/>
      <c r="F156" s="123"/>
      <c r="G156" s="123"/>
      <c r="H156" s="123"/>
      <c r="I156" s="123"/>
      <c r="J156" s="123"/>
      <c r="K156" s="363"/>
      <c r="L156" s="363"/>
      <c r="M156" s="363"/>
    </row>
    <row r="157" spans="1:13" s="82" customFormat="1" ht="19.5" customHeight="1">
      <c r="A157" s="63"/>
      <c r="B157" s="124" t="s">
        <v>127</v>
      </c>
      <c r="C157" s="125"/>
      <c r="D157" s="126"/>
      <c r="E157" s="127">
        <v>17915272846</v>
      </c>
      <c r="F157" s="127">
        <v>93053560787</v>
      </c>
      <c r="G157" s="127">
        <v>3451567470</v>
      </c>
      <c r="H157" s="127">
        <v>2473240111</v>
      </c>
      <c r="I157" s="127"/>
      <c r="J157" s="127">
        <v>116893641214</v>
      </c>
      <c r="K157" s="363">
        <f>J157-'DN - BCĐKT'!E41</f>
        <v>0</v>
      </c>
      <c r="L157" s="363"/>
      <c r="M157" s="363"/>
    </row>
    <row r="158" spans="1:13" s="130" customFormat="1" ht="34.5" customHeight="1" hidden="1">
      <c r="A158" s="63"/>
      <c r="B158" s="477" t="s">
        <v>128</v>
      </c>
      <c r="C158" s="484"/>
      <c r="D158" s="484"/>
      <c r="E158" s="77"/>
      <c r="F158" s="77"/>
      <c r="G158" s="77"/>
      <c r="H158" s="77"/>
      <c r="I158" s="77"/>
      <c r="J158" s="77">
        <f>SUM(E158:H158)</f>
        <v>0</v>
      </c>
      <c r="K158" s="363"/>
      <c r="L158" s="363"/>
      <c r="M158" s="363"/>
    </row>
    <row r="159" spans="1:13" s="130" customFormat="1" ht="21.75" customHeight="1">
      <c r="A159" s="63"/>
      <c r="B159" s="128" t="s">
        <v>403</v>
      </c>
      <c r="C159" s="128"/>
      <c r="D159" s="128"/>
      <c r="E159" s="77"/>
      <c r="F159" s="77"/>
      <c r="G159" s="77"/>
      <c r="H159" s="77">
        <v>774813550</v>
      </c>
      <c r="I159" s="77"/>
      <c r="J159" s="77">
        <f>SUM(E159:H159)</f>
        <v>774813550</v>
      </c>
      <c r="K159" s="363"/>
      <c r="L159" s="363"/>
      <c r="M159" s="363"/>
    </row>
    <row r="160" spans="1:13" s="100" customFormat="1" ht="19.5" customHeight="1">
      <c r="A160" s="84"/>
      <c r="B160" s="128" t="s">
        <v>129</v>
      </c>
      <c r="C160" s="129"/>
      <c r="D160" s="107"/>
      <c r="E160" s="77"/>
      <c r="F160" s="77">
        <f>285785200+161000000</f>
        <v>446785200</v>
      </c>
      <c r="G160" s="77"/>
      <c r="H160" s="77"/>
      <c r="I160" s="77"/>
      <c r="J160" s="77">
        <f>SUM(E160:H160)</f>
        <v>446785200</v>
      </c>
      <c r="K160" s="363"/>
      <c r="L160" s="363"/>
      <c r="M160" s="363"/>
    </row>
    <row r="161" spans="1:13" s="100" customFormat="1" ht="19.5" customHeight="1" hidden="1">
      <c r="A161" s="63"/>
      <c r="B161" s="128" t="s">
        <v>130</v>
      </c>
      <c r="C161" s="131"/>
      <c r="D161" s="46"/>
      <c r="E161" s="77"/>
      <c r="F161" s="77"/>
      <c r="G161" s="77"/>
      <c r="H161" s="77"/>
      <c r="I161" s="77"/>
      <c r="J161" s="77">
        <f>SUM(E161:H161)</f>
        <v>0</v>
      </c>
      <c r="K161" s="363"/>
      <c r="L161" s="363"/>
      <c r="M161" s="363"/>
    </row>
    <row r="162" spans="1:13" s="100" customFormat="1" ht="19.5" customHeight="1">
      <c r="A162" s="63"/>
      <c r="B162" s="132" t="s">
        <v>131</v>
      </c>
      <c r="C162" s="133"/>
      <c r="D162" s="134"/>
      <c r="E162" s="135">
        <f>+E157+E158+E160-E161</f>
        <v>17915272846</v>
      </c>
      <c r="F162" s="135">
        <f>+F157+F158+F160-F161</f>
        <v>93500345987</v>
      </c>
      <c r="G162" s="135">
        <f>+G157+G158+G160-G161</f>
        <v>3451567470</v>
      </c>
      <c r="H162" s="135">
        <f>+H157+H158+H160-H161-H159</f>
        <v>1698426561</v>
      </c>
      <c r="I162" s="135"/>
      <c r="J162" s="135">
        <f>+J157+J158+J160-J161-J159</f>
        <v>116565612864</v>
      </c>
      <c r="K162" s="363">
        <f>J162-'DN - BCĐKT'!D41</f>
        <v>0</v>
      </c>
      <c r="L162" s="363"/>
      <c r="M162" s="363"/>
    </row>
    <row r="163" spans="1:13" s="100" customFormat="1" ht="19.5" customHeight="1">
      <c r="A163" s="63"/>
      <c r="B163" s="120" t="s">
        <v>132</v>
      </c>
      <c r="C163" s="121"/>
      <c r="D163" s="122"/>
      <c r="E163" s="122"/>
      <c r="F163" s="123"/>
      <c r="G163" s="123"/>
      <c r="H163" s="123"/>
      <c r="I163" s="123"/>
      <c r="J163" s="123"/>
      <c r="K163" s="363"/>
      <c r="L163" s="363"/>
      <c r="M163" s="363"/>
    </row>
    <row r="164" spans="1:13" s="100" customFormat="1" ht="19.5" customHeight="1">
      <c r="A164" s="63"/>
      <c r="B164" s="124" t="s">
        <v>127</v>
      </c>
      <c r="C164" s="125"/>
      <c r="D164" s="126"/>
      <c r="E164" s="136">
        <v>9024293547</v>
      </c>
      <c r="F164" s="127">
        <v>33623615490</v>
      </c>
      <c r="G164" s="127">
        <v>2294848597</v>
      </c>
      <c r="H164" s="127">
        <v>1820777372</v>
      </c>
      <c r="I164" s="127"/>
      <c r="J164" s="127">
        <v>46763535006</v>
      </c>
      <c r="K164" s="363"/>
      <c r="L164" s="363"/>
      <c r="M164" s="363"/>
    </row>
    <row r="165" spans="1:13" s="100" customFormat="1" ht="19.5" customHeight="1">
      <c r="A165" s="63"/>
      <c r="B165" s="137" t="s">
        <v>133</v>
      </c>
      <c r="C165" s="138"/>
      <c r="D165" s="139"/>
      <c r="E165" s="140">
        <f>636263014+155092682</f>
        <v>791355696</v>
      </c>
      <c r="F165" s="141">
        <f>4116665895+646694492</f>
        <v>4763360387</v>
      </c>
      <c r="G165" s="141">
        <f>233643112+27010622</f>
        <v>260653734</v>
      </c>
      <c r="H165" s="141">
        <f>91554899</f>
        <v>91554899</v>
      </c>
      <c r="I165" s="141"/>
      <c r="J165" s="77">
        <f>SUM(E165:H165)</f>
        <v>5906924716</v>
      </c>
      <c r="K165" s="363"/>
      <c r="L165" s="363"/>
      <c r="M165" s="363"/>
    </row>
    <row r="166" spans="1:13" s="100" customFormat="1" ht="19.5" customHeight="1">
      <c r="A166" s="63"/>
      <c r="B166" s="128" t="s">
        <v>130</v>
      </c>
      <c r="C166" s="142"/>
      <c r="D166" s="33"/>
      <c r="E166" s="143"/>
      <c r="F166" s="77"/>
      <c r="G166" s="77"/>
      <c r="H166" s="77">
        <f>430451973</f>
        <v>430451973</v>
      </c>
      <c r="I166" s="77"/>
      <c r="J166" s="77">
        <f>SUM(E166:H166)</f>
        <v>430451973</v>
      </c>
      <c r="K166" s="363"/>
      <c r="L166" s="363"/>
      <c r="M166" s="363"/>
    </row>
    <row r="167" spans="1:13" s="100" customFormat="1" ht="19.5" customHeight="1">
      <c r="A167" s="63"/>
      <c r="B167" s="144" t="s">
        <v>131</v>
      </c>
      <c r="C167" s="145"/>
      <c r="D167" s="46"/>
      <c r="E167" s="146">
        <f>E164+E165-E166</f>
        <v>9815649243</v>
      </c>
      <c r="F167" s="146">
        <f>F164+F165-F166</f>
        <v>38386975877</v>
      </c>
      <c r="G167" s="146">
        <f>G164+G165-G166</f>
        <v>2555502331</v>
      </c>
      <c r="H167" s="146">
        <f>H164+H165-H166</f>
        <v>1481880298</v>
      </c>
      <c r="I167" s="146">
        <f>I164+I165-I166</f>
        <v>0</v>
      </c>
      <c r="J167" s="41">
        <f>SUM(E167:H167)</f>
        <v>52240007749</v>
      </c>
      <c r="K167" s="363">
        <f>J167+'DN - BCĐKT'!D42</f>
        <v>0</v>
      </c>
      <c r="L167" s="363"/>
      <c r="M167" s="363"/>
    </row>
    <row r="168" spans="1:13" s="100" customFormat="1" ht="19.5" customHeight="1">
      <c r="A168" s="63"/>
      <c r="B168" s="120" t="s">
        <v>134</v>
      </c>
      <c r="C168" s="121"/>
      <c r="D168" s="122"/>
      <c r="E168" s="122"/>
      <c r="F168" s="123"/>
      <c r="G168" s="123"/>
      <c r="H168" s="123"/>
      <c r="I168" s="123"/>
      <c r="J168" s="123"/>
      <c r="K168" s="363"/>
      <c r="L168" s="363"/>
      <c r="M168" s="363"/>
    </row>
    <row r="169" spans="1:13" s="100" customFormat="1" ht="19.5" customHeight="1">
      <c r="A169" s="63"/>
      <c r="B169" s="147" t="s">
        <v>135</v>
      </c>
      <c r="C169" s="148"/>
      <c r="D169" s="46"/>
      <c r="E169" s="143">
        <f>E157-E164</f>
        <v>8890979299</v>
      </c>
      <c r="F169" s="143">
        <f>F157-F164</f>
        <v>59429945297</v>
      </c>
      <c r="G169" s="143">
        <f>G157-G164</f>
        <v>1156718873</v>
      </c>
      <c r="H169" s="143">
        <f>H157-H164</f>
        <v>652462739</v>
      </c>
      <c r="I169" s="143"/>
      <c r="J169" s="143">
        <f>J157-J164</f>
        <v>70130106208</v>
      </c>
      <c r="K169" s="363"/>
      <c r="L169" s="363"/>
      <c r="M169" s="363"/>
    </row>
    <row r="170" spans="2:13" ht="19.5" customHeight="1">
      <c r="B170" s="144" t="s">
        <v>136</v>
      </c>
      <c r="C170" s="149"/>
      <c r="D170" s="123"/>
      <c r="E170" s="146">
        <f>E162-E167</f>
        <v>8099623603</v>
      </c>
      <c r="F170" s="146">
        <f>F162-F167</f>
        <v>55113370110</v>
      </c>
      <c r="G170" s="146">
        <f>G162-G167</f>
        <v>896065139</v>
      </c>
      <c r="H170" s="146">
        <f>H162-H167</f>
        <v>216546263</v>
      </c>
      <c r="I170" s="146"/>
      <c r="J170" s="146">
        <f>J162-J167</f>
        <v>64325605115</v>
      </c>
      <c r="K170" s="363">
        <f>J170-'DN - BCĐKT'!D40</f>
        <v>0</v>
      </c>
      <c r="L170" s="363"/>
      <c r="M170" s="363"/>
    </row>
    <row r="171" spans="1:13" ht="19.5" customHeight="1">
      <c r="A171" s="150" t="s">
        <v>137</v>
      </c>
      <c r="B171" s="151"/>
      <c r="C171" s="151"/>
      <c r="D171" s="152"/>
      <c r="E171" s="152"/>
      <c r="F171" s="152"/>
      <c r="G171" s="152"/>
      <c r="I171" s="88"/>
      <c r="J171" s="88">
        <v>50123994827</v>
      </c>
      <c r="K171" s="363"/>
      <c r="L171" s="363"/>
      <c r="M171" s="363"/>
    </row>
    <row r="172" spans="1:13" s="155" customFormat="1" ht="19.5" customHeight="1">
      <c r="A172" s="150" t="s">
        <v>138</v>
      </c>
      <c r="B172" s="153"/>
      <c r="C172" s="153"/>
      <c r="D172" s="143"/>
      <c r="E172" s="143"/>
      <c r="F172" s="143"/>
      <c r="G172" s="143"/>
      <c r="H172" s="45"/>
      <c r="I172" s="88"/>
      <c r="J172" s="88">
        <v>15935594596</v>
      </c>
      <c r="K172" s="363"/>
      <c r="L172" s="363"/>
      <c r="M172" s="363"/>
    </row>
    <row r="173" spans="1:13" s="155" customFormat="1" ht="27.75" customHeight="1">
      <c r="A173" s="75" t="s">
        <v>5</v>
      </c>
      <c r="B173" s="94" t="s">
        <v>139</v>
      </c>
      <c r="C173" s="117"/>
      <c r="D173" s="154"/>
      <c r="E173" s="154"/>
      <c r="F173" s="154"/>
      <c r="G173" s="154"/>
      <c r="H173" s="154"/>
      <c r="I173" s="154"/>
      <c r="J173" s="154"/>
      <c r="K173" s="363"/>
      <c r="L173" s="363"/>
      <c r="M173" s="363"/>
    </row>
    <row r="174" spans="1:13" s="100" customFormat="1" ht="32.25" customHeight="1">
      <c r="A174" s="156"/>
      <c r="B174" s="488" t="s">
        <v>120</v>
      </c>
      <c r="C174" s="488"/>
      <c r="D174" s="118"/>
      <c r="E174" s="119"/>
      <c r="F174" s="413" t="s">
        <v>27</v>
      </c>
      <c r="G174" s="119" t="s">
        <v>28</v>
      </c>
      <c r="H174" s="413" t="s">
        <v>29</v>
      </c>
      <c r="I174" s="119"/>
      <c r="J174" s="119" t="s">
        <v>125</v>
      </c>
      <c r="K174" s="363"/>
      <c r="L174" s="363"/>
      <c r="M174" s="363"/>
    </row>
    <row r="175" spans="1:13" s="155" customFormat="1" ht="19.5" customHeight="1">
      <c r="A175" s="63"/>
      <c r="B175" s="120" t="s">
        <v>126</v>
      </c>
      <c r="C175" s="121"/>
      <c r="D175" s="122"/>
      <c r="E175" s="122"/>
      <c r="F175" s="123"/>
      <c r="G175" s="123"/>
      <c r="H175" s="123"/>
      <c r="I175" s="123"/>
      <c r="J175" s="123"/>
      <c r="K175" s="363"/>
      <c r="L175" s="363"/>
      <c r="M175" s="363"/>
    </row>
    <row r="176" spans="1:13" s="155" customFormat="1" ht="19.5" customHeight="1">
      <c r="A176" s="156"/>
      <c r="B176" s="132" t="s">
        <v>127</v>
      </c>
      <c r="C176" s="133"/>
      <c r="D176" s="134"/>
      <c r="E176" s="135"/>
      <c r="F176" s="135">
        <v>14786300517</v>
      </c>
      <c r="G176" s="135"/>
      <c r="H176" s="135"/>
      <c r="I176" s="135"/>
      <c r="J176" s="135">
        <v>14786300517</v>
      </c>
      <c r="K176" s="363"/>
      <c r="L176" s="363"/>
      <c r="M176" s="363"/>
    </row>
    <row r="177" spans="1:13" s="155" customFormat="1" ht="19.5" customHeight="1">
      <c r="A177" s="156"/>
      <c r="B177" s="477" t="s">
        <v>335</v>
      </c>
      <c r="C177" s="477"/>
      <c r="D177" s="477"/>
      <c r="E177" s="77"/>
      <c r="F177" s="77"/>
      <c r="G177" s="77"/>
      <c r="H177" s="77"/>
      <c r="I177" s="77"/>
      <c r="J177" s="77"/>
      <c r="K177" s="363"/>
      <c r="L177" s="363"/>
      <c r="M177" s="363"/>
    </row>
    <row r="178" spans="1:13" s="155" customFormat="1" ht="19.5" customHeight="1">
      <c r="A178" s="156"/>
      <c r="B178" s="157" t="s">
        <v>141</v>
      </c>
      <c r="C178" s="129"/>
      <c r="D178" s="107"/>
      <c r="E178" s="86"/>
      <c r="F178" s="77">
        <v>583184000</v>
      </c>
      <c r="G178" s="86"/>
      <c r="H178" s="86"/>
      <c r="I178" s="86"/>
      <c r="J178" s="86">
        <f>SUM(E178:H178)</f>
        <v>583184000</v>
      </c>
      <c r="K178" s="363"/>
      <c r="L178" s="363"/>
      <c r="M178" s="363"/>
    </row>
    <row r="179" spans="1:13" s="155" customFormat="1" ht="19.5" customHeight="1">
      <c r="A179" s="156"/>
      <c r="B179" s="157" t="s">
        <v>130</v>
      </c>
      <c r="C179" s="129"/>
      <c r="D179" s="107"/>
      <c r="E179" s="86"/>
      <c r="F179" s="86"/>
      <c r="G179" s="86"/>
      <c r="H179" s="86"/>
      <c r="I179" s="86"/>
      <c r="J179" s="86">
        <f>SUM(E179:H179)</f>
        <v>0</v>
      </c>
      <c r="K179" s="363"/>
      <c r="L179" s="363"/>
      <c r="M179" s="363"/>
    </row>
    <row r="180" spans="1:13" s="100" customFormat="1" ht="19.5" customHeight="1">
      <c r="A180" s="156"/>
      <c r="B180" s="132" t="s">
        <v>131</v>
      </c>
      <c r="C180" s="133"/>
      <c r="D180" s="134"/>
      <c r="E180" s="135"/>
      <c r="F180" s="135">
        <f>+F176+F177+F178-F179</f>
        <v>15369484517</v>
      </c>
      <c r="G180" s="135"/>
      <c r="H180" s="135"/>
      <c r="I180" s="135"/>
      <c r="J180" s="135">
        <f>+J176+J177+J178-J179</f>
        <v>15369484517</v>
      </c>
      <c r="K180" s="363"/>
      <c r="L180" s="363"/>
      <c r="M180" s="363"/>
    </row>
    <row r="181" spans="1:13" s="155" customFormat="1" ht="19.5" customHeight="1">
      <c r="A181" s="63"/>
      <c r="B181" s="120" t="s">
        <v>132</v>
      </c>
      <c r="C181" s="121"/>
      <c r="D181" s="122"/>
      <c r="E181" s="122"/>
      <c r="F181" s="123"/>
      <c r="G181" s="123"/>
      <c r="H181" s="123"/>
      <c r="I181" s="123"/>
      <c r="J181" s="123"/>
      <c r="K181" s="363"/>
      <c r="L181" s="363"/>
      <c r="M181" s="363"/>
    </row>
    <row r="182" spans="1:13" s="155" customFormat="1" ht="19.5" customHeight="1">
      <c r="A182" s="156"/>
      <c r="B182" s="124" t="s">
        <v>127</v>
      </c>
      <c r="C182" s="125"/>
      <c r="D182" s="126"/>
      <c r="E182" s="136"/>
      <c r="F182" s="127">
        <v>4189105512</v>
      </c>
      <c r="G182" s="127"/>
      <c r="H182" s="127"/>
      <c r="I182" s="127"/>
      <c r="J182" s="127">
        <v>4189105512</v>
      </c>
      <c r="K182" s="363"/>
      <c r="L182" s="363"/>
      <c r="M182" s="363"/>
    </row>
    <row r="183" spans="1:13" s="155" customFormat="1" ht="19.5" customHeight="1">
      <c r="A183" s="156"/>
      <c r="B183" s="477" t="s">
        <v>133</v>
      </c>
      <c r="C183" s="477"/>
      <c r="D183" s="477"/>
      <c r="E183" s="77"/>
      <c r="F183" s="77">
        <v>1453230006</v>
      </c>
      <c r="G183" s="77"/>
      <c r="H183" s="77"/>
      <c r="I183" s="77"/>
      <c r="J183" s="77">
        <f>F183</f>
        <v>1453230006</v>
      </c>
      <c r="K183" s="363"/>
      <c r="L183" s="363"/>
      <c r="M183" s="363"/>
    </row>
    <row r="184" spans="1:13" s="100" customFormat="1" ht="19.5" customHeight="1">
      <c r="A184" s="156"/>
      <c r="B184" s="132" t="s">
        <v>131</v>
      </c>
      <c r="C184" s="133"/>
      <c r="D184" s="134"/>
      <c r="E184" s="135"/>
      <c r="F184" s="135">
        <f>F182+F183</f>
        <v>5642335518</v>
      </c>
      <c r="G184" s="135"/>
      <c r="H184" s="135"/>
      <c r="I184" s="135"/>
      <c r="J184" s="135">
        <f>SUM(E184:H184)</f>
        <v>5642335518</v>
      </c>
      <c r="K184" s="363"/>
      <c r="L184" s="363"/>
      <c r="M184" s="363"/>
    </row>
    <row r="185" spans="1:13" s="155" customFormat="1" ht="19.5" customHeight="1">
      <c r="A185" s="63"/>
      <c r="B185" s="120" t="s">
        <v>134</v>
      </c>
      <c r="C185" s="121"/>
      <c r="D185" s="122"/>
      <c r="E185" s="122"/>
      <c r="F185" s="123"/>
      <c r="G185" s="123"/>
      <c r="H185" s="123"/>
      <c r="I185" s="123"/>
      <c r="J185" s="123"/>
      <c r="K185" s="363"/>
      <c r="L185" s="363"/>
      <c r="M185" s="363"/>
    </row>
    <row r="186" spans="1:13" s="155" customFormat="1" ht="19.5" customHeight="1">
      <c r="A186" s="156"/>
      <c r="B186" s="147" t="s">
        <v>135</v>
      </c>
      <c r="C186" s="148"/>
      <c r="D186" s="46"/>
      <c r="E186" s="143"/>
      <c r="F186" s="143">
        <f>F176-F182</f>
        <v>10597195005</v>
      </c>
      <c r="G186" s="143"/>
      <c r="H186" s="143"/>
      <c r="I186" s="143"/>
      <c r="J186" s="143">
        <f>J176-J182</f>
        <v>10597195005</v>
      </c>
      <c r="K186" s="363"/>
      <c r="L186" s="363"/>
      <c r="M186" s="363"/>
    </row>
    <row r="187" spans="1:13" s="40" customFormat="1" ht="19.5" customHeight="1">
      <c r="A187" s="156"/>
      <c r="B187" s="144" t="s">
        <v>136</v>
      </c>
      <c r="C187" s="149"/>
      <c r="D187" s="123"/>
      <c r="E187" s="146"/>
      <c r="F187" s="146">
        <f>F180-F184</f>
        <v>9727148999</v>
      </c>
      <c r="G187" s="146"/>
      <c r="H187" s="146"/>
      <c r="I187" s="146"/>
      <c r="J187" s="146">
        <f>J180-J184</f>
        <v>9727148999</v>
      </c>
      <c r="K187" s="363">
        <f>J187-'DN - BCĐKT'!D43</f>
        <v>0</v>
      </c>
      <c r="L187" s="363">
        <f>J187-'DN - BCĐKT'!D43</f>
        <v>0</v>
      </c>
      <c r="M187" s="363"/>
    </row>
    <row r="188" spans="1:13" s="40" customFormat="1" ht="19.5" customHeight="1" hidden="1">
      <c r="A188" s="156"/>
      <c r="B188" s="147"/>
      <c r="C188" s="148"/>
      <c r="D188" s="33"/>
      <c r="E188" s="143"/>
      <c r="F188" s="143"/>
      <c r="G188" s="143"/>
      <c r="H188" s="143"/>
      <c r="I188" s="143"/>
      <c r="J188" s="143"/>
      <c r="K188" s="363"/>
      <c r="L188" s="363"/>
      <c r="M188" s="363"/>
    </row>
    <row r="189" spans="1:13" s="155" customFormat="1" ht="30" customHeight="1">
      <c r="A189" s="74" t="s">
        <v>15</v>
      </c>
      <c r="B189" s="158" t="s">
        <v>142</v>
      </c>
      <c r="C189" s="148"/>
      <c r="D189" s="143"/>
      <c r="E189" s="143"/>
      <c r="F189" s="143"/>
      <c r="G189" s="143"/>
      <c r="H189" s="80" t="str">
        <f>H150</f>
        <v>30/06/2012</v>
      </c>
      <c r="I189" s="81"/>
      <c r="J189" s="80" t="str">
        <f>J150</f>
        <v>31/12/2011</v>
      </c>
      <c r="K189" s="363"/>
      <c r="L189" s="363"/>
      <c r="M189" s="363"/>
    </row>
    <row r="190" spans="1:13" s="155" customFormat="1" ht="30" customHeight="1">
      <c r="A190" s="74"/>
      <c r="B190" s="158" t="s">
        <v>389</v>
      </c>
      <c r="C190" s="148"/>
      <c r="D190" s="143"/>
      <c r="E190" s="143"/>
      <c r="F190" s="143"/>
      <c r="G190" s="143"/>
      <c r="H190" s="181">
        <v>4477750797</v>
      </c>
      <c r="I190" s="81"/>
      <c r="J190" s="80">
        <v>0</v>
      </c>
      <c r="K190" s="363"/>
      <c r="L190" s="363"/>
      <c r="M190" s="363"/>
    </row>
    <row r="191" spans="1:13" s="100" customFormat="1" ht="21.75" customHeight="1">
      <c r="A191" s="159"/>
      <c r="B191" s="375" t="s">
        <v>378</v>
      </c>
      <c r="C191" s="32"/>
      <c r="D191" s="32"/>
      <c r="E191" s="32"/>
      <c r="F191" s="160"/>
      <c r="G191" s="160"/>
      <c r="H191" s="143">
        <v>40890805</v>
      </c>
      <c r="I191" s="143"/>
      <c r="J191" s="143">
        <v>267516724</v>
      </c>
      <c r="K191" s="363"/>
      <c r="L191" s="363"/>
      <c r="M191" s="363"/>
    </row>
    <row r="192" spans="1:13" s="40" customFormat="1" ht="36.75" customHeight="1" thickBot="1">
      <c r="A192" s="63"/>
      <c r="B192" s="94"/>
      <c r="C192" s="95" t="s">
        <v>143</v>
      </c>
      <c r="D192" s="45"/>
      <c r="E192" s="79"/>
      <c r="F192" s="96"/>
      <c r="G192" s="97"/>
      <c r="H192" s="98">
        <f>SUM(H190:H191)</f>
        <v>4518641602</v>
      </c>
      <c r="I192" s="99"/>
      <c r="J192" s="98">
        <f>J191</f>
        <v>267516724</v>
      </c>
      <c r="K192" s="363">
        <f>H192-'DN - BCĐKT'!D49</f>
        <v>0</v>
      </c>
      <c r="L192" s="363"/>
      <c r="M192" s="363"/>
    </row>
    <row r="193" spans="1:13" ht="31.5" customHeight="1" thickTop="1">
      <c r="A193" s="74" t="s">
        <v>144</v>
      </c>
      <c r="B193" s="158" t="s">
        <v>145</v>
      </c>
      <c r="C193" s="148"/>
      <c r="D193" s="143"/>
      <c r="E193" s="143"/>
      <c r="F193" s="143"/>
      <c r="G193" s="143"/>
      <c r="H193" s="80"/>
      <c r="I193" s="81"/>
      <c r="J193" s="80"/>
      <c r="K193" s="363"/>
      <c r="L193" s="363"/>
      <c r="M193" s="363"/>
    </row>
    <row r="194" spans="2:13" ht="31.5">
      <c r="B194" s="478" t="s">
        <v>120</v>
      </c>
      <c r="C194" s="478"/>
      <c r="D194" s="478"/>
      <c r="E194" s="118"/>
      <c r="F194" s="118" t="s">
        <v>146</v>
      </c>
      <c r="G194" s="119" t="s">
        <v>147</v>
      </c>
      <c r="H194" s="119" t="s">
        <v>148</v>
      </c>
      <c r="I194" s="119"/>
      <c r="J194" s="161" t="s">
        <v>149</v>
      </c>
      <c r="K194" s="363"/>
      <c r="L194" s="363"/>
      <c r="M194" s="363"/>
    </row>
    <row r="195" spans="2:13" ht="19.5" customHeight="1">
      <c r="B195" s="162" t="s">
        <v>150</v>
      </c>
      <c r="C195" s="77"/>
      <c r="D195" s="77"/>
      <c r="E195" s="77"/>
      <c r="F195" s="33"/>
      <c r="G195" s="77"/>
      <c r="H195" s="33"/>
      <c r="I195" s="33"/>
      <c r="J195" s="33"/>
      <c r="K195" s="363"/>
      <c r="L195" s="363"/>
      <c r="M195" s="363"/>
    </row>
    <row r="196" spans="2:13" ht="19.5" customHeight="1">
      <c r="B196" s="163" t="s">
        <v>151</v>
      </c>
      <c r="C196" s="164"/>
      <c r="D196" s="165"/>
      <c r="E196" s="165"/>
      <c r="F196" s="165">
        <v>2441030000</v>
      </c>
      <c r="G196" s="165"/>
      <c r="H196" s="165">
        <f>F196</f>
        <v>2441030000</v>
      </c>
      <c r="I196" s="165"/>
      <c r="J196" s="165">
        <f>F196+G196-H196</f>
        <v>0</v>
      </c>
      <c r="K196" s="363"/>
      <c r="L196" s="363"/>
      <c r="M196" s="363"/>
    </row>
    <row r="197" spans="2:13" ht="19.5" customHeight="1">
      <c r="B197" s="162" t="s">
        <v>152</v>
      </c>
      <c r="C197" s="77"/>
      <c r="D197" s="77"/>
      <c r="E197" s="77"/>
      <c r="F197" s="33"/>
      <c r="G197" s="77"/>
      <c r="H197" s="33"/>
      <c r="I197" s="33"/>
      <c r="J197" s="33"/>
      <c r="K197" s="363"/>
      <c r="L197" s="363"/>
      <c r="M197" s="363"/>
    </row>
    <row r="198" spans="2:13" ht="19.5" customHeight="1">
      <c r="B198" s="166" t="s">
        <v>153</v>
      </c>
      <c r="C198" s="125"/>
      <c r="D198" s="127"/>
      <c r="E198" s="167"/>
      <c r="F198" s="167"/>
      <c r="G198" s="127"/>
      <c r="H198" s="127"/>
      <c r="I198" s="127"/>
      <c r="J198" s="127"/>
      <c r="K198" s="363"/>
      <c r="L198" s="363"/>
      <c r="M198" s="363"/>
    </row>
    <row r="199" spans="2:13" ht="19.5" customHeight="1">
      <c r="B199" s="162" t="s">
        <v>154</v>
      </c>
      <c r="C199" s="77"/>
      <c r="D199" s="77"/>
      <c r="E199" s="77"/>
      <c r="F199" s="33"/>
      <c r="G199" s="77"/>
      <c r="H199" s="33"/>
      <c r="I199" s="33"/>
      <c r="J199" s="33"/>
      <c r="K199" s="363"/>
      <c r="L199" s="363"/>
      <c r="M199" s="363"/>
    </row>
    <row r="200" spans="2:13" ht="25.5" customHeight="1">
      <c r="B200" s="479" t="s">
        <v>153</v>
      </c>
      <c r="C200" s="480"/>
      <c r="D200" s="480"/>
      <c r="E200" s="168"/>
      <c r="F200" s="168">
        <f>F196</f>
        <v>2441030000</v>
      </c>
      <c r="G200" s="168"/>
      <c r="H200" s="168">
        <f>F200</f>
        <v>2441030000</v>
      </c>
      <c r="I200" s="168"/>
      <c r="J200" s="165">
        <f>F200+G200-H200</f>
        <v>0</v>
      </c>
      <c r="K200" s="363">
        <f>J200-'DN - BCĐKT'!D51</f>
        <v>0</v>
      </c>
      <c r="L200" s="363"/>
      <c r="M200" s="363"/>
    </row>
    <row r="201" spans="1:13" s="40" customFormat="1" ht="30" customHeight="1">
      <c r="A201" s="147"/>
      <c r="B201" s="489" t="s">
        <v>155</v>
      </c>
      <c r="C201" s="489"/>
      <c r="D201" s="489"/>
      <c r="E201" s="489"/>
      <c r="F201" s="489"/>
      <c r="G201" s="489"/>
      <c r="H201" s="489"/>
      <c r="I201" s="103"/>
      <c r="J201" s="143"/>
      <c r="K201" s="363"/>
      <c r="L201" s="363"/>
      <c r="M201" s="363"/>
    </row>
    <row r="202" spans="1:13" ht="30" customHeight="1">
      <c r="A202" s="74" t="s">
        <v>75</v>
      </c>
      <c r="B202" s="158" t="s">
        <v>156</v>
      </c>
      <c r="C202" s="148"/>
      <c r="D202" s="143"/>
      <c r="E202" s="143"/>
      <c r="F202" s="143"/>
      <c r="G202" s="143"/>
      <c r="H202" s="80" t="s">
        <v>387</v>
      </c>
      <c r="I202" s="81"/>
      <c r="J202" s="80" t="str">
        <f>J189</f>
        <v>31/12/2011</v>
      </c>
      <c r="K202" s="363"/>
      <c r="L202" s="363"/>
      <c r="M202" s="363"/>
    </row>
    <row r="203" spans="1:13" ht="19.5" customHeight="1">
      <c r="A203" s="147"/>
      <c r="B203" s="490" t="s">
        <v>157</v>
      </c>
      <c r="C203" s="490"/>
      <c r="D203" s="490"/>
      <c r="E203" s="490"/>
      <c r="F203" s="490"/>
      <c r="G203" s="143"/>
      <c r="H203" s="143">
        <v>0</v>
      </c>
      <c r="I203" s="143"/>
      <c r="J203" s="143">
        <v>0</v>
      </c>
      <c r="K203" s="363"/>
      <c r="L203" s="363"/>
      <c r="M203" s="363"/>
    </row>
    <row r="204" spans="1:13" s="100" customFormat="1" ht="19.5" customHeight="1">
      <c r="A204" s="147"/>
      <c r="B204" s="169"/>
      <c r="C204" s="170" t="s">
        <v>158</v>
      </c>
      <c r="D204" s="169"/>
      <c r="E204" s="169"/>
      <c r="F204" s="169"/>
      <c r="G204" s="143"/>
      <c r="H204" s="88">
        <v>0</v>
      </c>
      <c r="I204" s="143"/>
      <c r="J204" s="46">
        <v>0</v>
      </c>
      <c r="K204" s="363"/>
      <c r="L204" s="363"/>
      <c r="M204" s="363"/>
    </row>
    <row r="205" spans="1:13" s="40" customFormat="1" ht="87.75" customHeight="1" hidden="1" thickBot="1">
      <c r="A205" s="63"/>
      <c r="B205" s="94"/>
      <c r="C205" s="95" t="s">
        <v>88</v>
      </c>
      <c r="D205" s="45"/>
      <c r="E205" s="79"/>
      <c r="F205" s="96"/>
      <c r="G205" s="97"/>
      <c r="H205" s="98">
        <f>SUM(H203:H203)</f>
        <v>0</v>
      </c>
      <c r="I205" s="99"/>
      <c r="J205" s="98">
        <f>SUM(J203:J203)</f>
        <v>0</v>
      </c>
      <c r="K205" s="363"/>
      <c r="L205" s="363"/>
      <c r="M205" s="363"/>
    </row>
    <row r="206" spans="1:13" s="100" customFormat="1" ht="75" customHeight="1" hidden="1">
      <c r="A206" s="147"/>
      <c r="B206" s="489"/>
      <c r="C206" s="462"/>
      <c r="D206" s="462"/>
      <c r="E206" s="462"/>
      <c r="F206" s="462"/>
      <c r="G206" s="462"/>
      <c r="H206" s="462"/>
      <c r="I206" s="462"/>
      <c r="J206" s="462"/>
      <c r="K206" s="363"/>
      <c r="L206" s="363"/>
      <c r="M206" s="363"/>
    </row>
    <row r="207" spans="1:13" ht="30" customHeight="1">
      <c r="A207" s="61" t="s">
        <v>159</v>
      </c>
      <c r="B207" s="94" t="s">
        <v>160</v>
      </c>
      <c r="C207" s="95"/>
      <c r="D207" s="45"/>
      <c r="E207" s="79"/>
      <c r="F207" s="96"/>
      <c r="G207" s="97"/>
      <c r="H207" s="80" t="s">
        <v>387</v>
      </c>
      <c r="I207" s="81"/>
      <c r="J207" s="81" t="str">
        <f>J202</f>
        <v>31/12/2011</v>
      </c>
      <c r="K207" s="363"/>
      <c r="L207" s="363"/>
      <c r="M207" s="363"/>
    </row>
    <row r="208" spans="1:13" s="100" customFormat="1" ht="19.5" customHeight="1">
      <c r="A208" s="63"/>
      <c r="B208" s="112" t="s">
        <v>161</v>
      </c>
      <c r="C208" s="32"/>
      <c r="D208" s="33"/>
      <c r="E208" s="33"/>
      <c r="F208" s="33"/>
      <c r="G208" s="33"/>
      <c r="H208" s="46">
        <v>264053841</v>
      </c>
      <c r="I208" s="33"/>
      <c r="J208" s="46">
        <v>0</v>
      </c>
      <c r="K208" s="363"/>
      <c r="L208" s="363"/>
      <c r="M208" s="363"/>
    </row>
    <row r="209" spans="1:13" s="100" customFormat="1" ht="19.5" customHeight="1">
      <c r="A209" s="63"/>
      <c r="B209" s="112" t="s">
        <v>31</v>
      </c>
      <c r="C209" s="32"/>
      <c r="D209" s="33"/>
      <c r="E209" s="33"/>
      <c r="F209" s="33"/>
      <c r="G209" s="33"/>
      <c r="H209" s="46"/>
      <c r="I209" s="33"/>
      <c r="J209" s="46">
        <v>566679826</v>
      </c>
      <c r="K209" s="363"/>
      <c r="L209" s="363"/>
      <c r="M209" s="363"/>
    </row>
    <row r="210" spans="1:13" s="100" customFormat="1" ht="19.5" customHeight="1">
      <c r="A210" s="63"/>
      <c r="B210" s="112" t="s">
        <v>32</v>
      </c>
      <c r="C210" s="32"/>
      <c r="D210" s="33"/>
      <c r="E210" s="33"/>
      <c r="F210" s="33"/>
      <c r="G210" s="33"/>
      <c r="H210" s="46"/>
      <c r="I210" s="33"/>
      <c r="J210" s="46">
        <v>694965778</v>
      </c>
      <c r="K210" s="363"/>
      <c r="L210" s="363"/>
      <c r="M210" s="363"/>
    </row>
    <row r="211" spans="1:13" s="100" customFormat="1" ht="19.5" customHeight="1">
      <c r="A211" s="63"/>
      <c r="B211" s="112" t="s">
        <v>30</v>
      </c>
      <c r="C211" s="32"/>
      <c r="D211" s="33"/>
      <c r="E211" s="33"/>
      <c r="F211" s="33"/>
      <c r="G211" s="33"/>
      <c r="H211" s="46">
        <v>932210217</v>
      </c>
      <c r="I211" s="33"/>
      <c r="J211" s="46"/>
      <c r="K211" s="363"/>
      <c r="L211" s="363"/>
      <c r="M211" s="363"/>
    </row>
    <row r="212" spans="1:13" s="100" customFormat="1" ht="19.5" customHeight="1" thickBot="1">
      <c r="A212" s="63"/>
      <c r="B212" s="94"/>
      <c r="C212" s="95" t="s">
        <v>88</v>
      </c>
      <c r="D212" s="45"/>
      <c r="E212" s="79"/>
      <c r="F212" s="96"/>
      <c r="G212" s="97"/>
      <c r="H212" s="98">
        <f>SUM(H208:H211)</f>
        <v>1196264058</v>
      </c>
      <c r="I212" s="99"/>
      <c r="J212" s="98">
        <f>SUM(J208:J211)</f>
        <v>1261645604</v>
      </c>
      <c r="K212" s="363">
        <f>H212-'DN - BCĐKT'!D59</f>
        <v>0</v>
      </c>
      <c r="L212" s="363">
        <f>J212-'DN - BCĐKT'!E59</f>
        <v>0</v>
      </c>
      <c r="M212" s="363"/>
    </row>
    <row r="213" spans="1:13" s="100" customFormat="1" ht="19.5" customHeight="1" thickTop="1">
      <c r="A213" s="63"/>
      <c r="B213" s="94"/>
      <c r="C213" s="95"/>
      <c r="D213" s="45"/>
      <c r="E213" s="79"/>
      <c r="F213" s="96"/>
      <c r="G213" s="97"/>
      <c r="H213" s="99"/>
      <c r="I213" s="99"/>
      <c r="J213" s="99"/>
      <c r="K213" s="363"/>
      <c r="L213" s="363"/>
      <c r="M213" s="363"/>
    </row>
    <row r="214" spans="1:13" s="100" customFormat="1" ht="19.5" customHeight="1">
      <c r="A214" s="63"/>
      <c r="B214" s="94"/>
      <c r="C214" s="95"/>
      <c r="D214" s="45"/>
      <c r="E214" s="79"/>
      <c r="F214" s="96"/>
      <c r="G214" s="97"/>
      <c r="H214" s="99"/>
      <c r="I214" s="99"/>
      <c r="J214" s="99"/>
      <c r="K214" s="363"/>
      <c r="L214" s="363"/>
      <c r="M214" s="363"/>
    </row>
    <row r="215" spans="1:13" s="100" customFormat="1" ht="19.5" customHeight="1">
      <c r="A215" s="63"/>
      <c r="B215" s="94"/>
      <c r="C215" s="95"/>
      <c r="D215" s="45"/>
      <c r="E215" s="79"/>
      <c r="F215" s="96"/>
      <c r="G215" s="97"/>
      <c r="H215" s="99"/>
      <c r="I215" s="99"/>
      <c r="J215" s="99"/>
      <c r="K215" s="363"/>
      <c r="L215" s="363"/>
      <c r="M215" s="363"/>
    </row>
    <row r="216" spans="1:13" s="100" customFormat="1" ht="19.5" customHeight="1">
      <c r="A216" s="63"/>
      <c r="B216" s="94"/>
      <c r="C216" s="95"/>
      <c r="D216" s="45"/>
      <c r="E216" s="79"/>
      <c r="F216" s="96"/>
      <c r="G216" s="97"/>
      <c r="H216" s="99"/>
      <c r="I216" s="99"/>
      <c r="J216" s="99"/>
      <c r="K216" s="363"/>
      <c r="L216" s="363"/>
      <c r="M216" s="363"/>
    </row>
    <row r="217" spans="1:13" s="100" customFormat="1" ht="30" customHeight="1">
      <c r="A217" s="61" t="s">
        <v>162</v>
      </c>
      <c r="B217" s="94" t="s">
        <v>163</v>
      </c>
      <c r="C217" s="95"/>
      <c r="D217" s="45"/>
      <c r="E217" s="79"/>
      <c r="F217" s="96"/>
      <c r="G217" s="97"/>
      <c r="H217" s="80" t="s">
        <v>387</v>
      </c>
      <c r="I217" s="81"/>
      <c r="J217" s="81" t="str">
        <f>J207</f>
        <v>31/12/2011</v>
      </c>
      <c r="K217" s="363"/>
      <c r="L217" s="363"/>
      <c r="M217" s="363"/>
    </row>
    <row r="218" spans="1:13" s="130" customFormat="1" ht="15.75" customHeight="1">
      <c r="A218" s="147"/>
      <c r="B218" s="469" t="s">
        <v>164</v>
      </c>
      <c r="C218" s="469"/>
      <c r="D218" s="469"/>
      <c r="E218" s="469"/>
      <c r="F218" s="469"/>
      <c r="G218" s="143"/>
      <c r="H218" s="81">
        <f>SUM(H219:H225)</f>
        <v>104083257480</v>
      </c>
      <c r="I218" s="143"/>
      <c r="J218" s="81">
        <f>J219+J220+J221+J222+J224+J225+J223</f>
        <v>99203103878</v>
      </c>
      <c r="K218" s="363"/>
      <c r="L218" s="363"/>
      <c r="M218" s="363"/>
    </row>
    <row r="219" spans="1:13" s="130" customFormat="1" ht="19.5" customHeight="1">
      <c r="A219" s="172"/>
      <c r="B219" s="173"/>
      <c r="C219" s="174" t="s">
        <v>165</v>
      </c>
      <c r="D219" s="175"/>
      <c r="E219" s="175"/>
      <c r="F219" s="88"/>
      <c r="G219" s="88"/>
      <c r="H219" s="88">
        <v>30489142336</v>
      </c>
      <c r="I219" s="88"/>
      <c r="J219" s="88">
        <v>34666542189</v>
      </c>
      <c r="K219" s="363"/>
      <c r="L219" s="363"/>
      <c r="M219" s="363"/>
    </row>
    <row r="220" spans="1:13" s="130" customFormat="1" ht="19.5" customHeight="1">
      <c r="A220" s="172"/>
      <c r="B220" s="173"/>
      <c r="C220" s="176" t="s">
        <v>166</v>
      </c>
      <c r="D220" s="177"/>
      <c r="E220" s="177"/>
      <c r="F220" s="102"/>
      <c r="G220" s="88"/>
      <c r="H220" s="88">
        <v>0</v>
      </c>
      <c r="I220" s="88"/>
      <c r="J220" s="88">
        <v>0</v>
      </c>
      <c r="K220" s="363"/>
      <c r="L220" s="363"/>
      <c r="M220" s="363"/>
    </row>
    <row r="221" spans="1:13" s="130" customFormat="1" ht="19.5" customHeight="1">
      <c r="A221" s="172"/>
      <c r="B221" s="173"/>
      <c r="C221" s="176" t="s">
        <v>167</v>
      </c>
      <c r="D221" s="177"/>
      <c r="E221" s="177"/>
      <c r="F221" s="102"/>
      <c r="G221" s="88"/>
      <c r="H221" s="88">
        <v>32376784421</v>
      </c>
      <c r="I221" s="88"/>
      <c r="J221" s="88">
        <v>28824910600</v>
      </c>
      <c r="K221" s="363"/>
      <c r="L221" s="363"/>
      <c r="M221" s="363"/>
    </row>
    <row r="222" spans="1:13" s="100" customFormat="1" ht="19.5" customHeight="1">
      <c r="A222" s="172"/>
      <c r="B222" s="173"/>
      <c r="C222" s="176" t="s">
        <v>390</v>
      </c>
      <c r="D222" s="177"/>
      <c r="E222" s="177"/>
      <c r="F222" s="102"/>
      <c r="G222" s="88"/>
      <c r="H222" s="88">
        <v>8738949756</v>
      </c>
      <c r="I222" s="88"/>
      <c r="J222" s="88">
        <v>0</v>
      </c>
      <c r="K222" s="363"/>
      <c r="L222" s="363"/>
      <c r="M222" s="363"/>
    </row>
    <row r="223" spans="1:13" s="100" customFormat="1" ht="19.5" customHeight="1">
      <c r="A223" s="172"/>
      <c r="B223" s="173"/>
      <c r="C223" s="176" t="s">
        <v>33</v>
      </c>
      <c r="D223" s="177"/>
      <c r="E223" s="177"/>
      <c r="F223" s="102"/>
      <c r="G223" s="88"/>
      <c r="H223" s="88">
        <v>4348656350</v>
      </c>
      <c r="I223" s="88"/>
      <c r="J223" s="88">
        <v>4826209850</v>
      </c>
      <c r="K223" s="363"/>
      <c r="L223" s="363"/>
      <c r="M223" s="363"/>
    </row>
    <row r="224" spans="1:13" s="130" customFormat="1" ht="19.5" customHeight="1">
      <c r="A224" s="147"/>
      <c r="B224" s="169"/>
      <c r="C224" s="176" t="s">
        <v>168</v>
      </c>
      <c r="D224" s="178"/>
      <c r="E224" s="178"/>
      <c r="F224" s="178"/>
      <c r="G224" s="143"/>
      <c r="H224" s="88">
        <v>28119724617</v>
      </c>
      <c r="I224" s="88"/>
      <c r="J224" s="88">
        <v>29107941239</v>
      </c>
      <c r="K224" s="363"/>
      <c r="L224" s="363"/>
      <c r="M224" s="363"/>
    </row>
    <row r="225" spans="1:13" s="100" customFormat="1" ht="24" customHeight="1">
      <c r="A225" s="172"/>
      <c r="B225" s="173"/>
      <c r="C225" s="174" t="s">
        <v>169</v>
      </c>
      <c r="D225" s="175"/>
      <c r="E225" s="175"/>
      <c r="F225" s="86"/>
      <c r="G225" s="88"/>
      <c r="H225" s="88">
        <v>10000000</v>
      </c>
      <c r="I225" s="88"/>
      <c r="J225" s="88">
        <v>1777500000</v>
      </c>
      <c r="K225" s="363"/>
      <c r="L225" s="363"/>
      <c r="M225" s="363"/>
    </row>
    <row r="226" spans="1:13" s="100" customFormat="1" ht="24" customHeight="1" hidden="1">
      <c r="A226" s="172"/>
      <c r="B226" s="173"/>
      <c r="C226" s="174"/>
      <c r="D226" s="175"/>
      <c r="E226" s="175"/>
      <c r="F226" s="86"/>
      <c r="G226" s="88"/>
      <c r="H226" s="88"/>
      <c r="I226" s="88"/>
      <c r="J226" s="88"/>
      <c r="K226" s="363"/>
      <c r="L226" s="363"/>
      <c r="M226" s="363"/>
    </row>
    <row r="227" spans="1:13" s="100" customFormat="1" ht="24" customHeight="1" hidden="1">
      <c r="A227" s="172"/>
      <c r="B227" s="173"/>
      <c r="C227" s="174"/>
      <c r="D227" s="175"/>
      <c r="E227" s="175"/>
      <c r="F227" s="86"/>
      <c r="G227" s="88"/>
      <c r="H227" s="88"/>
      <c r="I227" s="88"/>
      <c r="J227" s="88"/>
      <c r="K227" s="363"/>
      <c r="L227" s="363"/>
      <c r="M227" s="363"/>
    </row>
    <row r="228" spans="1:13" s="130" customFormat="1" ht="30" customHeight="1">
      <c r="A228" s="147"/>
      <c r="B228" s="469" t="s">
        <v>170</v>
      </c>
      <c r="C228" s="469"/>
      <c r="D228" s="469"/>
      <c r="E228" s="469"/>
      <c r="F228" s="469"/>
      <c r="G228" s="143"/>
      <c r="H228" s="81">
        <f>SUM(H229:H232)</f>
        <v>0</v>
      </c>
      <c r="I228" s="81"/>
      <c r="J228" s="81">
        <v>0</v>
      </c>
      <c r="K228" s="363"/>
      <c r="L228" s="363"/>
      <c r="M228" s="363"/>
    </row>
    <row r="229" spans="1:13" s="130" customFormat="1" ht="19.5" customHeight="1">
      <c r="A229" s="172"/>
      <c r="B229" s="173"/>
      <c r="C229" s="176" t="s">
        <v>168</v>
      </c>
      <c r="D229" s="175"/>
      <c r="E229" s="175"/>
      <c r="F229" s="88"/>
      <c r="G229" s="88"/>
      <c r="H229" s="363">
        <v>0</v>
      </c>
      <c r="I229" s="88"/>
      <c r="J229" s="88">
        <v>0</v>
      </c>
      <c r="K229" s="363"/>
      <c r="L229" s="363"/>
      <c r="M229" s="363"/>
    </row>
    <row r="230" spans="1:13" s="130" customFormat="1" ht="19.5" customHeight="1">
      <c r="A230" s="172"/>
      <c r="B230" s="173"/>
      <c r="C230" s="176" t="s">
        <v>171</v>
      </c>
      <c r="D230" s="175"/>
      <c r="E230" s="175"/>
      <c r="F230" s="88"/>
      <c r="G230" s="88"/>
      <c r="H230" s="363">
        <v>0</v>
      </c>
      <c r="I230" s="88"/>
      <c r="J230" s="88">
        <v>0</v>
      </c>
      <c r="K230" s="363"/>
      <c r="L230" s="363"/>
      <c r="M230" s="363"/>
    </row>
    <row r="231" spans="1:13" s="130" customFormat="1" ht="19.5" customHeight="1">
      <c r="A231" s="172"/>
      <c r="B231" s="173"/>
      <c r="C231" s="176" t="s">
        <v>172</v>
      </c>
      <c r="D231" s="175"/>
      <c r="E231" s="175"/>
      <c r="F231" s="88"/>
      <c r="G231" s="88"/>
      <c r="H231" s="88"/>
      <c r="I231" s="88"/>
      <c r="J231" s="88"/>
      <c r="K231" s="363"/>
      <c r="L231" s="363"/>
      <c r="M231" s="363"/>
    </row>
    <row r="232" spans="1:13" s="100" customFormat="1" ht="19.5" customHeight="1">
      <c r="A232" s="172"/>
      <c r="B232" s="173"/>
      <c r="C232" s="174" t="s">
        <v>165</v>
      </c>
      <c r="D232" s="177"/>
      <c r="E232" s="177"/>
      <c r="F232" s="102"/>
      <c r="G232" s="88"/>
      <c r="H232" s="88">
        <v>0</v>
      </c>
      <c r="I232" s="88"/>
      <c r="J232" s="88">
        <v>0</v>
      </c>
      <c r="K232" s="363"/>
      <c r="L232" s="363"/>
      <c r="M232" s="363"/>
    </row>
    <row r="233" spans="1:13" s="40" customFormat="1" ht="24.75" customHeight="1" thickBot="1">
      <c r="A233" s="63"/>
      <c r="B233" s="94"/>
      <c r="C233" s="95" t="s">
        <v>88</v>
      </c>
      <c r="D233" s="45"/>
      <c r="E233" s="79"/>
      <c r="F233" s="96"/>
      <c r="G233" s="97"/>
      <c r="H233" s="98">
        <f>H228+H218</f>
        <v>104083257480</v>
      </c>
      <c r="I233" s="99"/>
      <c r="J233" s="98">
        <f>J228+J218</f>
        <v>99203103878</v>
      </c>
      <c r="K233" s="363">
        <f>H233-'DN - BCĐKT'!D68</f>
        <v>0</v>
      </c>
      <c r="L233" s="363">
        <f>J233-'DN - BCĐKT'!E68</f>
        <v>0</v>
      </c>
      <c r="M233" s="363"/>
    </row>
    <row r="234" spans="1:13" s="40" customFormat="1" ht="30" customHeight="1" thickTop="1">
      <c r="A234" s="74" t="s">
        <v>173</v>
      </c>
      <c r="B234" s="158" t="s">
        <v>174</v>
      </c>
      <c r="C234" s="117"/>
      <c r="D234" s="96"/>
      <c r="E234" s="96"/>
      <c r="F234" s="96"/>
      <c r="G234" s="97"/>
      <c r="H234" s="80" t="s">
        <v>387</v>
      </c>
      <c r="I234" s="81"/>
      <c r="J234" s="80" t="str">
        <f>J217</f>
        <v>31/12/2011</v>
      </c>
      <c r="K234" s="363"/>
      <c r="L234" s="363"/>
      <c r="M234" s="363"/>
    </row>
    <row r="235" spans="1:13" s="40" customFormat="1" ht="15.75">
      <c r="A235" s="74"/>
      <c r="B235" s="110" t="s">
        <v>35</v>
      </c>
      <c r="C235" s="117"/>
      <c r="D235" s="96"/>
      <c r="E235" s="96"/>
      <c r="F235" s="96"/>
      <c r="G235" s="97"/>
      <c r="H235" s="181">
        <v>1340630247</v>
      </c>
      <c r="I235" s="81"/>
      <c r="J235" s="80"/>
      <c r="K235" s="363"/>
      <c r="L235" s="363"/>
      <c r="M235" s="363"/>
    </row>
    <row r="236" spans="1:13" s="40" customFormat="1" ht="18" customHeight="1">
      <c r="A236" s="110"/>
      <c r="B236" s="110" t="s">
        <v>34</v>
      </c>
      <c r="C236" s="76"/>
      <c r="D236" s="96"/>
      <c r="E236" s="96"/>
      <c r="F236" s="470"/>
      <c r="G236" s="97"/>
      <c r="H236" s="37">
        <v>2285494405</v>
      </c>
      <c r="I236" s="77"/>
      <c r="J236" s="37">
        <v>903485563</v>
      </c>
      <c r="K236" s="363"/>
      <c r="L236" s="363"/>
      <c r="M236" s="363"/>
    </row>
    <row r="237" spans="1:13" s="40" customFormat="1" ht="18" customHeight="1">
      <c r="A237" s="110"/>
      <c r="B237" s="110" t="s">
        <v>36</v>
      </c>
      <c r="C237" s="76"/>
      <c r="D237" s="96"/>
      <c r="E237" s="96"/>
      <c r="F237" s="470"/>
      <c r="G237" s="97"/>
      <c r="H237" s="37">
        <v>109222423</v>
      </c>
      <c r="I237" s="77"/>
      <c r="J237" s="37"/>
      <c r="K237" s="363"/>
      <c r="L237" s="363"/>
      <c r="M237" s="363"/>
    </row>
    <row r="238" spans="1:16" s="40" customFormat="1" ht="18" customHeight="1">
      <c r="A238" s="110"/>
      <c r="B238" s="110" t="s">
        <v>37</v>
      </c>
      <c r="C238" s="76"/>
      <c r="D238" s="96"/>
      <c r="E238" s="96"/>
      <c r="F238" s="470"/>
      <c r="G238" s="97"/>
      <c r="H238" s="37">
        <f>2134840165+72727273</f>
        <v>2207567438</v>
      </c>
      <c r="I238" s="77"/>
      <c r="J238" s="37">
        <v>2579929737</v>
      </c>
      <c r="K238" s="363"/>
      <c r="L238" s="363"/>
      <c r="M238" s="363"/>
      <c r="N238" s="363"/>
      <c r="O238" s="363"/>
      <c r="P238" s="363"/>
    </row>
    <row r="239" spans="1:16" s="40" customFormat="1" ht="18" customHeight="1">
      <c r="A239" s="110"/>
      <c r="B239" s="110" t="s">
        <v>175</v>
      </c>
      <c r="C239" s="76"/>
      <c r="D239" s="96"/>
      <c r="E239" s="96"/>
      <c r="F239" s="470"/>
      <c r="G239" s="97"/>
      <c r="H239" s="37">
        <v>211284647</v>
      </c>
      <c r="I239" s="77"/>
      <c r="J239" s="37"/>
      <c r="K239" s="363"/>
      <c r="L239" s="363"/>
      <c r="M239" s="363"/>
      <c r="N239" s="363"/>
      <c r="O239" s="363"/>
      <c r="P239" s="363"/>
    </row>
    <row r="240" spans="1:16" s="40" customFormat="1" ht="18" customHeight="1">
      <c r="A240" s="110"/>
      <c r="B240" s="110" t="s">
        <v>392</v>
      </c>
      <c r="C240" s="76"/>
      <c r="D240" s="96"/>
      <c r="E240" s="96"/>
      <c r="F240" s="470"/>
      <c r="G240" s="97"/>
      <c r="H240" s="37">
        <v>100611737</v>
      </c>
      <c r="I240" s="77"/>
      <c r="J240" s="37"/>
      <c r="K240" s="363"/>
      <c r="L240" s="363"/>
      <c r="M240" s="363"/>
      <c r="N240" s="363"/>
      <c r="O240" s="363"/>
      <c r="P240" s="363"/>
    </row>
    <row r="241" spans="1:16" s="40" customFormat="1" ht="18" customHeight="1">
      <c r="A241" s="110"/>
      <c r="B241" s="110" t="s">
        <v>38</v>
      </c>
      <c r="C241" s="76"/>
      <c r="D241" s="96"/>
      <c r="E241" s="96"/>
      <c r="F241" s="470"/>
      <c r="G241" s="97"/>
      <c r="H241" s="37">
        <v>4975461</v>
      </c>
      <c r="I241" s="77"/>
      <c r="J241" s="37">
        <v>67359976</v>
      </c>
      <c r="K241" s="363"/>
      <c r="L241" s="363"/>
      <c r="M241" s="363"/>
      <c r="N241" s="363"/>
      <c r="O241" s="363"/>
      <c r="P241" s="363"/>
    </row>
    <row r="242" spans="1:16" s="40" customFormat="1" ht="21.75" customHeight="1">
      <c r="A242" s="110"/>
      <c r="B242" s="318" t="s">
        <v>336</v>
      </c>
      <c r="C242" s="76"/>
      <c r="D242" s="96"/>
      <c r="E242" s="96"/>
      <c r="F242" s="470"/>
      <c r="G242" s="97"/>
      <c r="H242" s="37">
        <f>18038436+9000000</f>
        <v>27038436</v>
      </c>
      <c r="I242" s="77"/>
      <c r="J242" s="37"/>
      <c r="K242" s="363"/>
      <c r="L242" s="363"/>
      <c r="M242" s="363"/>
      <c r="N242" s="363"/>
      <c r="O242" s="363"/>
      <c r="P242" s="363"/>
    </row>
    <row r="243" spans="1:13" s="40" customFormat="1" ht="24.75" customHeight="1" thickBot="1">
      <c r="A243" s="117"/>
      <c r="B243" s="94"/>
      <c r="C243" s="179" t="s">
        <v>88</v>
      </c>
      <c r="D243" s="79"/>
      <c r="E243" s="79"/>
      <c r="F243" s="470"/>
      <c r="G243" s="97"/>
      <c r="H243" s="180">
        <f>SUM(H235:H242)</f>
        <v>6286824794</v>
      </c>
      <c r="I243" s="79"/>
      <c r="J243" s="180">
        <f>SUM(J236:J242)</f>
        <v>3550775276</v>
      </c>
      <c r="K243" s="363">
        <f>H243-'DN - BCĐKT'!D71</f>
        <v>0</v>
      </c>
      <c r="L243" s="363">
        <f>J243-'DN - BCĐKT'!E71</f>
        <v>0</v>
      </c>
      <c r="M243" s="363"/>
    </row>
    <row r="244" spans="1:13" s="40" customFormat="1" ht="24.75" customHeight="1" hidden="1" thickTop="1">
      <c r="A244" s="117"/>
      <c r="B244" s="94"/>
      <c r="C244" s="179"/>
      <c r="D244" s="79"/>
      <c r="E244" s="79"/>
      <c r="F244" s="402"/>
      <c r="G244" s="97"/>
      <c r="H244" s="79"/>
      <c r="I244" s="79"/>
      <c r="J244" s="79"/>
      <c r="K244" s="363"/>
      <c r="L244" s="363"/>
      <c r="M244" s="363"/>
    </row>
    <row r="245" spans="1:13" s="40" customFormat="1" ht="24.75" customHeight="1" hidden="1">
      <c r="A245" s="117"/>
      <c r="B245" s="94"/>
      <c r="C245" s="179"/>
      <c r="D245" s="79"/>
      <c r="E245" s="79"/>
      <c r="F245" s="402"/>
      <c r="G245" s="97"/>
      <c r="H245" s="79"/>
      <c r="I245" s="79"/>
      <c r="J245" s="79"/>
      <c r="K245" s="363"/>
      <c r="L245" s="363"/>
      <c r="M245" s="363"/>
    </row>
    <row r="246" spans="1:13" s="40" customFormat="1" ht="24.75" customHeight="1" hidden="1">
      <c r="A246" s="117"/>
      <c r="B246" s="94"/>
      <c r="C246" s="179"/>
      <c r="D246" s="79"/>
      <c r="E246" s="79"/>
      <c r="F246" s="402"/>
      <c r="G246" s="97"/>
      <c r="H246" s="79"/>
      <c r="I246" s="79"/>
      <c r="J246" s="79"/>
      <c r="K246" s="363"/>
      <c r="L246" s="363"/>
      <c r="M246" s="363"/>
    </row>
    <row r="247" spans="1:13" s="40" customFormat="1" ht="24.75" customHeight="1" hidden="1">
      <c r="A247" s="117"/>
      <c r="B247" s="94"/>
      <c r="C247" s="179"/>
      <c r="D247" s="79"/>
      <c r="E247" s="79"/>
      <c r="F247" s="402"/>
      <c r="G247" s="97"/>
      <c r="H247" s="79"/>
      <c r="I247" s="79"/>
      <c r="J247" s="79"/>
      <c r="K247" s="363"/>
      <c r="L247" s="363"/>
      <c r="M247" s="363"/>
    </row>
    <row r="248" spans="1:13" s="40" customFormat="1" ht="24.75" customHeight="1" hidden="1">
      <c r="A248" s="117"/>
      <c r="B248" s="94"/>
      <c r="C248" s="179"/>
      <c r="D248" s="79"/>
      <c r="E248" s="79"/>
      <c r="F248" s="402"/>
      <c r="G248" s="97"/>
      <c r="H248" s="79"/>
      <c r="I248" s="79"/>
      <c r="J248" s="79"/>
      <c r="K248" s="363"/>
      <c r="L248" s="363"/>
      <c r="M248" s="363"/>
    </row>
    <row r="249" spans="1:13" s="82" customFormat="1" ht="30" customHeight="1" thickTop="1">
      <c r="A249" s="74" t="s">
        <v>176</v>
      </c>
      <c r="B249" s="158" t="s">
        <v>177</v>
      </c>
      <c r="C249" s="117"/>
      <c r="D249" s="96"/>
      <c r="E249" s="96"/>
      <c r="F249" s="96"/>
      <c r="G249" s="97"/>
      <c r="H249" s="80" t="s">
        <v>387</v>
      </c>
      <c r="I249" s="81"/>
      <c r="J249" s="80" t="str">
        <f>J234</f>
        <v>31/12/2011</v>
      </c>
      <c r="K249" s="363"/>
      <c r="L249" s="363"/>
      <c r="M249" s="363"/>
    </row>
    <row r="250" spans="1:13" s="82" customFormat="1" ht="18" customHeight="1">
      <c r="A250" s="74"/>
      <c r="B250" s="318" t="s">
        <v>39</v>
      </c>
      <c r="C250" s="117"/>
      <c r="D250" s="96"/>
      <c r="E250" s="96"/>
      <c r="F250" s="96"/>
      <c r="G250" s="97"/>
      <c r="H250" s="37">
        <v>97069702</v>
      </c>
      <c r="I250" s="81"/>
      <c r="J250" s="181">
        <v>45538000</v>
      </c>
      <c r="K250" s="363"/>
      <c r="L250" s="363"/>
      <c r="M250" s="363"/>
    </row>
    <row r="251" spans="1:13" s="82" customFormat="1" ht="18" customHeight="1">
      <c r="A251" s="110"/>
      <c r="B251" s="110" t="s">
        <v>372</v>
      </c>
      <c r="C251" s="76"/>
      <c r="D251" s="96"/>
      <c r="E251" s="96"/>
      <c r="F251" s="96"/>
      <c r="G251" s="97"/>
      <c r="H251" s="77">
        <v>0</v>
      </c>
      <c r="I251" s="77"/>
      <c r="J251" s="77">
        <v>269756344</v>
      </c>
      <c r="K251" s="363"/>
      <c r="L251" s="363"/>
      <c r="M251" s="363"/>
    </row>
    <row r="252" spans="1:13" s="82" customFormat="1" ht="21.75" customHeight="1">
      <c r="A252" s="110"/>
      <c r="B252" s="110" t="s">
        <v>376</v>
      </c>
      <c r="C252" s="76"/>
      <c r="D252" s="96"/>
      <c r="E252" s="96"/>
      <c r="F252" s="96"/>
      <c r="G252" s="97"/>
      <c r="H252" s="77">
        <v>1865379104</v>
      </c>
      <c r="I252" s="77"/>
      <c r="J252" s="77">
        <v>2010277301</v>
      </c>
      <c r="K252" s="363"/>
      <c r="L252" s="363"/>
      <c r="M252" s="363"/>
    </row>
    <row r="253" spans="1:13" s="40" customFormat="1" ht="24.75" customHeight="1" thickBot="1">
      <c r="A253" s="117"/>
      <c r="B253" s="94"/>
      <c r="C253" s="179" t="s">
        <v>88</v>
      </c>
      <c r="D253" s="79"/>
      <c r="E253" s="79"/>
      <c r="F253" s="96"/>
      <c r="G253" s="97"/>
      <c r="H253" s="180">
        <f>SUM(H250:H252)</f>
        <v>1962448806</v>
      </c>
      <c r="I253" s="79"/>
      <c r="J253" s="180">
        <f>SUM(J250:J252)</f>
        <v>2325571645</v>
      </c>
      <c r="K253" s="363">
        <f>H253-'DN - BCĐKT'!D73</f>
        <v>0</v>
      </c>
      <c r="L253" s="363">
        <f>J253-'DN - BCĐKT'!E73</f>
        <v>0</v>
      </c>
      <c r="M253" s="363"/>
    </row>
    <row r="254" spans="1:13" s="40" customFormat="1" ht="24.75" customHeight="1" thickTop="1">
      <c r="A254" s="117"/>
      <c r="B254" s="94"/>
      <c r="C254" s="179"/>
      <c r="D254" s="79"/>
      <c r="E254" s="79"/>
      <c r="F254" s="96"/>
      <c r="G254" s="97"/>
      <c r="H254" s="79"/>
      <c r="I254" s="79"/>
      <c r="J254" s="79"/>
      <c r="K254" s="363"/>
      <c r="L254" s="363"/>
      <c r="M254" s="363"/>
    </row>
    <row r="255" spans="1:13" s="40" customFormat="1" ht="24.75" customHeight="1">
      <c r="A255" s="117"/>
      <c r="B255" s="94"/>
      <c r="C255" s="179"/>
      <c r="D255" s="79"/>
      <c r="E255" s="79"/>
      <c r="F255" s="96"/>
      <c r="G255" s="97"/>
      <c r="H255" s="79"/>
      <c r="I255" s="79"/>
      <c r="J255" s="79"/>
      <c r="K255" s="363"/>
      <c r="L255" s="363"/>
      <c r="M255" s="363"/>
    </row>
    <row r="256" spans="1:13" s="40" customFormat="1" ht="30" customHeight="1">
      <c r="A256" s="74" t="s">
        <v>178</v>
      </c>
      <c r="B256" s="158" t="s">
        <v>179</v>
      </c>
      <c r="C256" s="117"/>
      <c r="D256" s="96"/>
      <c r="E256" s="96"/>
      <c r="F256" s="96"/>
      <c r="G256" s="97"/>
      <c r="H256" s="80" t="s">
        <v>387</v>
      </c>
      <c r="I256" s="81"/>
      <c r="J256" s="80" t="str">
        <f>J249</f>
        <v>31/12/2011</v>
      </c>
      <c r="K256" s="363"/>
      <c r="L256" s="363"/>
      <c r="M256" s="363"/>
    </row>
    <row r="257" spans="1:13" s="82" customFormat="1" ht="18" customHeight="1">
      <c r="A257" s="74"/>
      <c r="B257" s="182" t="s">
        <v>370</v>
      </c>
      <c r="C257" s="117"/>
      <c r="D257" s="96"/>
      <c r="E257" s="96"/>
      <c r="F257" s="96"/>
      <c r="G257" s="97"/>
      <c r="H257" s="181">
        <v>181028851</v>
      </c>
      <c r="I257" s="181"/>
      <c r="J257" s="181">
        <v>27808605</v>
      </c>
      <c r="K257" s="363"/>
      <c r="L257" s="363"/>
      <c r="M257" s="363"/>
    </row>
    <row r="258" spans="1:13" s="40" customFormat="1" ht="18" customHeight="1">
      <c r="A258" s="110"/>
      <c r="B258" s="110" t="s">
        <v>373</v>
      </c>
      <c r="C258" s="76"/>
      <c r="D258" s="96"/>
      <c r="E258" s="96"/>
      <c r="F258" s="96"/>
      <c r="G258" s="97"/>
      <c r="H258" s="37">
        <v>369652043</v>
      </c>
      <c r="I258" s="77"/>
      <c r="J258" s="37">
        <v>210442677</v>
      </c>
      <c r="K258" s="363"/>
      <c r="L258" s="363"/>
      <c r="M258" s="363"/>
    </row>
    <row r="259" spans="1:19" s="183" customFormat="1" ht="18" customHeight="1">
      <c r="A259" s="110"/>
      <c r="B259" s="110" t="s">
        <v>180</v>
      </c>
      <c r="C259" s="76"/>
      <c r="D259" s="96"/>
      <c r="E259" s="96"/>
      <c r="F259" s="96"/>
      <c r="G259" s="97"/>
      <c r="H259" s="77"/>
      <c r="I259" s="77"/>
      <c r="J259" s="77"/>
      <c r="K259" s="363"/>
      <c r="L259" s="363"/>
      <c r="M259" s="363"/>
      <c r="N259" s="36"/>
      <c r="O259" s="36"/>
      <c r="P259" s="36"/>
      <c r="Q259" s="36"/>
      <c r="R259" s="36"/>
      <c r="S259" s="36"/>
    </row>
    <row r="260" spans="1:13" s="186" customFormat="1" ht="18" customHeight="1">
      <c r="A260" s="110"/>
      <c r="B260" s="110" t="s">
        <v>181</v>
      </c>
      <c r="C260" s="76"/>
      <c r="D260" s="177"/>
      <c r="E260" s="102"/>
      <c r="F260" s="36"/>
      <c r="G260" s="36"/>
      <c r="H260" s="37"/>
      <c r="I260" s="77"/>
      <c r="J260" s="37"/>
      <c r="K260" s="363"/>
      <c r="L260" s="363"/>
      <c r="M260" s="363"/>
    </row>
    <row r="261" spans="1:13" s="186" customFormat="1" ht="18" customHeight="1">
      <c r="A261" s="184"/>
      <c r="B261" s="83" t="s">
        <v>182</v>
      </c>
      <c r="C261" s="185"/>
      <c r="D261" s="178"/>
      <c r="E261" s="96"/>
      <c r="F261" s="96"/>
      <c r="G261" s="97"/>
      <c r="H261" s="37">
        <v>0</v>
      </c>
      <c r="I261" s="77"/>
      <c r="J261" s="37"/>
      <c r="K261" s="363"/>
      <c r="L261" s="363"/>
      <c r="M261" s="363"/>
    </row>
    <row r="262" spans="1:13" s="40" customFormat="1" ht="18" customHeight="1">
      <c r="A262" s="184"/>
      <c r="B262" s="83" t="s">
        <v>183</v>
      </c>
      <c r="C262" s="185"/>
      <c r="D262" s="178"/>
      <c r="E262" s="96"/>
      <c r="F262" s="96"/>
      <c r="G262" s="97"/>
      <c r="H262" s="37">
        <v>0</v>
      </c>
      <c r="I262" s="77"/>
      <c r="J262" s="37"/>
      <c r="K262" s="363"/>
      <c r="L262" s="363"/>
      <c r="M262" s="363"/>
    </row>
    <row r="263" spans="1:13" s="40" customFormat="1" ht="18" customHeight="1">
      <c r="A263" s="110"/>
      <c r="B263" s="110" t="s">
        <v>184</v>
      </c>
      <c r="C263" s="76"/>
      <c r="D263" s="177"/>
      <c r="E263" s="102"/>
      <c r="F263" s="102"/>
      <c r="G263" s="103"/>
      <c r="H263" s="37">
        <v>606196869</v>
      </c>
      <c r="I263" s="77"/>
      <c r="J263" s="37">
        <v>606196869</v>
      </c>
      <c r="K263" s="363"/>
      <c r="L263" s="363"/>
      <c r="M263" s="363"/>
    </row>
    <row r="264" spans="1:13" s="40" customFormat="1" ht="18" customHeight="1" thickBot="1">
      <c r="A264" s="110"/>
      <c r="B264" s="94"/>
      <c r="C264" s="36"/>
      <c r="D264" s="36"/>
      <c r="E264" s="79"/>
      <c r="F264" s="96"/>
      <c r="G264" s="97"/>
      <c r="H264" s="180">
        <f>SUM(H257:H263)</f>
        <v>1156877763</v>
      </c>
      <c r="I264" s="79"/>
      <c r="J264" s="180">
        <f>SUM(J257:J263)</f>
        <v>844448151</v>
      </c>
      <c r="K264" s="363">
        <f>H264-'DN - BCĐKT'!D76</f>
        <v>0</v>
      </c>
      <c r="L264" s="363">
        <f>J264-'DN - BCĐKT'!E76</f>
        <v>0</v>
      </c>
      <c r="M264" s="363"/>
    </row>
    <row r="265" spans="1:13" s="40" customFormat="1" ht="30" customHeight="1" thickTop="1">
      <c r="A265" s="471" t="s">
        <v>185</v>
      </c>
      <c r="B265" s="471"/>
      <c r="C265" s="471"/>
      <c r="D265" s="471"/>
      <c r="E265" s="471"/>
      <c r="F265" s="96"/>
      <c r="G265" s="97"/>
      <c r="H265" s="80" t="s">
        <v>387</v>
      </c>
      <c r="I265" s="81"/>
      <c r="J265" s="80" t="str">
        <f>J256</f>
        <v>31/12/2011</v>
      </c>
      <c r="K265" s="363"/>
      <c r="L265" s="363"/>
      <c r="M265" s="363"/>
    </row>
    <row r="266" spans="1:13" s="186" customFormat="1" ht="15.75" customHeight="1">
      <c r="A266" s="110"/>
      <c r="B266" s="110" t="s">
        <v>186</v>
      </c>
      <c r="C266" s="76"/>
      <c r="D266" s="96"/>
      <c r="E266" s="96"/>
      <c r="F266" s="96"/>
      <c r="G266" s="97"/>
      <c r="H266" s="37"/>
      <c r="I266" s="77"/>
      <c r="J266" s="37"/>
      <c r="K266" s="363"/>
      <c r="L266" s="363"/>
      <c r="M266" s="363"/>
    </row>
    <row r="267" spans="1:13" s="186" customFormat="1" ht="15.75" customHeight="1">
      <c r="A267" s="184"/>
      <c r="B267" s="184"/>
      <c r="C267" s="85" t="s">
        <v>383</v>
      </c>
      <c r="D267" s="102"/>
      <c r="E267" s="102"/>
      <c r="F267" s="102"/>
      <c r="G267" s="103"/>
      <c r="H267" s="37">
        <v>233971962</v>
      </c>
      <c r="I267" s="77"/>
      <c r="J267" s="37">
        <v>286957770</v>
      </c>
      <c r="K267" s="363"/>
      <c r="L267" s="363"/>
      <c r="M267" s="363"/>
    </row>
    <row r="268" spans="1:13" s="186" customFormat="1" ht="15.75" customHeight="1">
      <c r="A268" s="184"/>
      <c r="B268" s="184"/>
      <c r="C268" s="85" t="s">
        <v>377</v>
      </c>
      <c r="D268" s="102"/>
      <c r="E268" s="102"/>
      <c r="F268" s="102"/>
      <c r="G268" s="103"/>
      <c r="H268" s="37">
        <v>6800233486</v>
      </c>
      <c r="I268" s="77"/>
      <c r="J268" s="37">
        <v>7335450602</v>
      </c>
      <c r="K268" s="363"/>
      <c r="L268" s="363"/>
      <c r="M268" s="363"/>
    </row>
    <row r="269" spans="1:13" s="40" customFormat="1" ht="19.5" customHeight="1">
      <c r="A269" s="184"/>
      <c r="B269" s="184"/>
      <c r="C269" s="85" t="s">
        <v>187</v>
      </c>
      <c r="D269" s="102"/>
      <c r="E269" s="102"/>
      <c r="F269" s="102"/>
      <c r="G269" s="103"/>
      <c r="H269" s="37">
        <v>9609325216</v>
      </c>
      <c r="I269" s="77"/>
      <c r="J269" s="37">
        <v>13758698016</v>
      </c>
      <c r="K269" s="363"/>
      <c r="L269" s="363"/>
      <c r="M269" s="363"/>
    </row>
    <row r="270" spans="1:13" s="40" customFormat="1" ht="19.5" customHeight="1">
      <c r="A270" s="184"/>
      <c r="B270" s="184"/>
      <c r="C270" s="85" t="s">
        <v>33</v>
      </c>
      <c r="D270" s="102"/>
      <c r="E270" s="102"/>
      <c r="F270" s="102"/>
      <c r="G270" s="103"/>
      <c r="H270" s="37">
        <v>700000000</v>
      </c>
      <c r="I270" s="77"/>
      <c r="J270" s="37">
        <v>1700000000</v>
      </c>
      <c r="K270" s="363"/>
      <c r="L270" s="363"/>
      <c r="M270" s="363"/>
    </row>
    <row r="271" spans="1:13" s="40" customFormat="1" ht="15.75" customHeight="1" thickBot="1">
      <c r="A271" s="110"/>
      <c r="B271" s="94"/>
      <c r="C271" s="95" t="s">
        <v>88</v>
      </c>
      <c r="D271" s="95"/>
      <c r="E271" s="79"/>
      <c r="F271" s="96"/>
      <c r="G271" s="97"/>
      <c r="H271" s="180">
        <f>SUM(H266:H269)+H270</f>
        <v>17343530664</v>
      </c>
      <c r="I271" s="180">
        <f>SUM(I266:I269)</f>
        <v>0</v>
      </c>
      <c r="J271" s="180">
        <f>SUM(J266:J269)</f>
        <v>21381106388</v>
      </c>
      <c r="K271" s="363">
        <f>H271-'DN - BCĐKT'!D83</f>
        <v>0</v>
      </c>
      <c r="L271" s="363">
        <f>J271-'DN - BCĐKT'!E83</f>
        <v>0</v>
      </c>
      <c r="M271" s="363"/>
    </row>
    <row r="272" spans="1:13" s="40" customFormat="1" ht="15.75" customHeight="1" hidden="1" thickTop="1">
      <c r="A272" s="110"/>
      <c r="B272" s="94"/>
      <c r="C272" s="95"/>
      <c r="D272" s="95"/>
      <c r="E272" s="79"/>
      <c r="F272" s="96"/>
      <c r="G272" s="97"/>
      <c r="H272" s="79"/>
      <c r="I272" s="79"/>
      <c r="J272" s="79"/>
      <c r="K272" s="363"/>
      <c r="L272" s="363"/>
      <c r="M272" s="363"/>
    </row>
    <row r="273" spans="1:13" s="40" customFormat="1" ht="15.75" customHeight="1" hidden="1">
      <c r="A273" s="110"/>
      <c r="B273" s="94"/>
      <c r="C273" s="85" t="s">
        <v>188</v>
      </c>
      <c r="D273" s="95"/>
      <c r="E273" s="79"/>
      <c r="F273" s="96"/>
      <c r="G273" s="97"/>
      <c r="H273" s="79"/>
      <c r="I273" s="79"/>
      <c r="J273" s="79"/>
      <c r="K273" s="363"/>
      <c r="L273" s="363"/>
      <c r="M273" s="363"/>
    </row>
    <row r="274" spans="1:13" s="40" customFormat="1" ht="15.75" customHeight="1" hidden="1">
      <c r="A274" s="110"/>
      <c r="B274" s="94"/>
      <c r="C274" s="95"/>
      <c r="D274" s="187" t="s">
        <v>189</v>
      </c>
      <c r="E274" s="79"/>
      <c r="F274" s="96"/>
      <c r="G274" s="188">
        <v>4000000000</v>
      </c>
      <c r="H274" s="79"/>
      <c r="I274" s="79"/>
      <c r="J274" s="79"/>
      <c r="K274" s="363"/>
      <c r="L274" s="363"/>
      <c r="M274" s="363"/>
    </row>
    <row r="275" spans="1:13" s="40" customFormat="1" ht="15.75" customHeight="1" hidden="1">
      <c r="A275" s="110"/>
      <c r="B275" s="94"/>
      <c r="C275" s="95"/>
      <c r="D275" s="189" t="s">
        <v>190</v>
      </c>
      <c r="E275" s="79"/>
      <c r="F275" s="96"/>
      <c r="G275" s="482" t="s">
        <v>191</v>
      </c>
      <c r="H275" s="483"/>
      <c r="I275" s="483"/>
      <c r="J275" s="483"/>
      <c r="K275" s="363"/>
      <c r="L275" s="363"/>
      <c r="M275" s="363"/>
    </row>
    <row r="276" spans="1:13" s="197" customFormat="1" ht="30" customHeight="1" hidden="1">
      <c r="A276" s="110"/>
      <c r="B276" s="94"/>
      <c r="C276" s="95"/>
      <c r="D276" s="187" t="s">
        <v>192</v>
      </c>
      <c r="E276" s="79"/>
      <c r="F276" s="96"/>
      <c r="G276" s="190" t="s">
        <v>193</v>
      </c>
      <c r="H276" s="79"/>
      <c r="I276" s="79"/>
      <c r="J276" s="79"/>
      <c r="K276" s="363"/>
      <c r="L276" s="363"/>
      <c r="M276" s="363"/>
    </row>
    <row r="277" spans="1:13" s="197" customFormat="1" ht="30" customHeight="1" hidden="1">
      <c r="A277" s="191"/>
      <c r="B277" s="192"/>
      <c r="C277" s="193"/>
      <c r="D277" s="194" t="s">
        <v>194</v>
      </c>
      <c r="E277" s="195"/>
      <c r="F277" s="196"/>
      <c r="G277" s="472" t="s">
        <v>195</v>
      </c>
      <c r="H277" s="468"/>
      <c r="I277" s="468"/>
      <c r="J277" s="468"/>
      <c r="K277" s="363"/>
      <c r="L277" s="363"/>
      <c r="M277" s="363"/>
    </row>
    <row r="278" spans="1:13" s="40" customFormat="1" ht="12.75" customHeight="1" hidden="1">
      <c r="A278" s="191"/>
      <c r="B278" s="192"/>
      <c r="C278" s="193"/>
      <c r="D278" s="194" t="s">
        <v>196</v>
      </c>
      <c r="E278" s="195"/>
      <c r="F278" s="196"/>
      <c r="G278" s="472" t="s">
        <v>198</v>
      </c>
      <c r="H278" s="468"/>
      <c r="I278" s="468"/>
      <c r="J278" s="468"/>
      <c r="K278" s="363"/>
      <c r="L278" s="363"/>
      <c r="M278" s="363"/>
    </row>
    <row r="279" spans="1:13" s="40" customFormat="1" ht="15.75" customHeight="1" hidden="1">
      <c r="A279" s="110"/>
      <c r="B279" s="94"/>
      <c r="C279" s="95"/>
      <c r="D279" s="95"/>
      <c r="E279" s="79"/>
      <c r="F279" s="96"/>
      <c r="G279" s="97"/>
      <c r="H279" s="79"/>
      <c r="I279" s="79"/>
      <c r="J279" s="79"/>
      <c r="K279" s="363"/>
      <c r="L279" s="363"/>
      <c r="M279" s="363"/>
    </row>
    <row r="280" spans="1:13" s="40" customFormat="1" ht="15.75" customHeight="1" hidden="1">
      <c r="A280" s="110"/>
      <c r="B280" s="94"/>
      <c r="C280" s="85" t="s">
        <v>199</v>
      </c>
      <c r="D280" s="95"/>
      <c r="E280" s="79"/>
      <c r="F280" s="36"/>
      <c r="G280" s="198" t="s">
        <v>200</v>
      </c>
      <c r="H280" s="79"/>
      <c r="I280" s="79"/>
      <c r="J280" s="79"/>
      <c r="K280" s="363"/>
      <c r="L280" s="363"/>
      <c r="M280" s="363"/>
    </row>
    <row r="281" spans="1:13" s="40" customFormat="1" ht="15.75" customHeight="1" hidden="1">
      <c r="A281" s="110"/>
      <c r="B281" s="94"/>
      <c r="C281" s="36"/>
      <c r="D281" s="199" t="s">
        <v>201</v>
      </c>
      <c r="E281" s="79"/>
      <c r="F281" s="36"/>
      <c r="G281" s="200">
        <v>330694</v>
      </c>
      <c r="H281" s="201" t="s">
        <v>721</v>
      </c>
      <c r="I281" s="79"/>
      <c r="J281" s="79"/>
      <c r="K281" s="363"/>
      <c r="L281" s="363"/>
      <c r="M281" s="363"/>
    </row>
    <row r="282" spans="1:13" s="40" customFormat="1" ht="15.75" customHeight="1" hidden="1">
      <c r="A282" s="110"/>
      <c r="B282" s="94"/>
      <c r="C282" s="36"/>
      <c r="D282" s="199" t="s">
        <v>202</v>
      </c>
      <c r="E282" s="79"/>
      <c r="F282" s="36"/>
      <c r="G282" s="200">
        <v>263879</v>
      </c>
      <c r="H282" s="201" t="s">
        <v>721</v>
      </c>
      <c r="I282" s="79"/>
      <c r="J282" s="79"/>
      <c r="K282" s="363"/>
      <c r="L282" s="363"/>
      <c r="M282" s="363"/>
    </row>
    <row r="283" spans="1:13" s="40" customFormat="1" ht="15.75" customHeight="1" hidden="1">
      <c r="A283" s="110"/>
      <c r="B283" s="94"/>
      <c r="C283" s="36"/>
      <c r="D283" s="199" t="s">
        <v>203</v>
      </c>
      <c r="E283" s="79"/>
      <c r="F283" s="36"/>
      <c r="G283" s="200">
        <v>48337.38</v>
      </c>
      <c r="H283" s="201" t="s">
        <v>721</v>
      </c>
      <c r="I283" s="79"/>
      <c r="J283" s="79"/>
      <c r="K283" s="363"/>
      <c r="L283" s="363"/>
      <c r="M283" s="363"/>
    </row>
    <row r="284" spans="1:13" s="40" customFormat="1" ht="15.75" customHeight="1" hidden="1">
      <c r="A284" s="110"/>
      <c r="B284" s="94"/>
      <c r="C284" s="36"/>
      <c r="D284" s="199" t="s">
        <v>204</v>
      </c>
      <c r="E284" s="79"/>
      <c r="F284" s="36"/>
      <c r="G284" s="473" t="s">
        <v>205</v>
      </c>
      <c r="H284" s="474"/>
      <c r="I284" s="474"/>
      <c r="J284" s="474"/>
      <c r="K284" s="363"/>
      <c r="L284" s="363"/>
      <c r="M284" s="363"/>
    </row>
    <row r="285" spans="1:13" s="40" customFormat="1" ht="15.75" customHeight="1" hidden="1">
      <c r="A285" s="110"/>
      <c r="B285" s="94"/>
      <c r="C285" s="36"/>
      <c r="D285" s="199" t="s">
        <v>206</v>
      </c>
      <c r="E285" s="79"/>
      <c r="F285" s="36"/>
      <c r="G285" s="473" t="s">
        <v>207</v>
      </c>
      <c r="H285" s="474"/>
      <c r="I285" s="474"/>
      <c r="J285" s="474"/>
      <c r="K285" s="363"/>
      <c r="L285" s="363"/>
      <c r="M285" s="363"/>
    </row>
    <row r="286" spans="1:13" s="40" customFormat="1" ht="15.75" customHeight="1" hidden="1">
      <c r="A286" s="110"/>
      <c r="B286" s="94"/>
      <c r="C286" s="36"/>
      <c r="D286" s="199" t="s">
        <v>208</v>
      </c>
      <c r="E286" s="79"/>
      <c r="F286" s="36"/>
      <c r="G286" s="190" t="s">
        <v>209</v>
      </c>
      <c r="H286" s="79"/>
      <c r="I286" s="79"/>
      <c r="J286" s="79"/>
      <c r="K286" s="363"/>
      <c r="L286" s="363"/>
      <c r="M286" s="363"/>
    </row>
    <row r="287" spans="1:13" s="40" customFormat="1" ht="15.75" customHeight="1" hidden="1">
      <c r="A287" s="110"/>
      <c r="B287" s="94"/>
      <c r="C287" s="36"/>
      <c r="D287" s="199" t="s">
        <v>210</v>
      </c>
      <c r="E287" s="79"/>
      <c r="F287" s="36"/>
      <c r="G287" s="198" t="s">
        <v>211</v>
      </c>
      <c r="H287" s="79"/>
      <c r="I287" s="79"/>
      <c r="J287" s="79"/>
      <c r="K287" s="363"/>
      <c r="L287" s="363"/>
      <c r="M287" s="363"/>
    </row>
    <row r="288" spans="1:13" s="40" customFormat="1" ht="15.75" customHeight="1" hidden="1">
      <c r="A288" s="110"/>
      <c r="B288" s="94"/>
      <c r="C288" s="36"/>
      <c r="D288" s="199" t="s">
        <v>212</v>
      </c>
      <c r="E288" s="79"/>
      <c r="F288" s="36"/>
      <c r="G288" s="198" t="s">
        <v>213</v>
      </c>
      <c r="H288" s="79"/>
      <c r="I288" s="79"/>
      <c r="J288" s="79"/>
      <c r="K288" s="363"/>
      <c r="L288" s="363"/>
      <c r="M288" s="363"/>
    </row>
    <row r="289" spans="1:13" s="40" customFormat="1" ht="12.75" customHeight="1" hidden="1">
      <c r="A289" s="110"/>
      <c r="B289" s="94"/>
      <c r="C289" s="36"/>
      <c r="D289" s="199" t="s">
        <v>214</v>
      </c>
      <c r="E289" s="79"/>
      <c r="F289" s="36"/>
      <c r="G289" s="190" t="s">
        <v>215</v>
      </c>
      <c r="H289" s="79"/>
      <c r="I289" s="79"/>
      <c r="J289" s="79"/>
      <c r="K289" s="363"/>
      <c r="L289" s="363"/>
      <c r="M289" s="363"/>
    </row>
    <row r="290" spans="1:13" s="40" customFormat="1" ht="15.75" customHeight="1" hidden="1">
      <c r="A290" s="110"/>
      <c r="B290" s="94"/>
      <c r="C290" s="95"/>
      <c r="D290" s="95"/>
      <c r="E290" s="79"/>
      <c r="F290" s="96"/>
      <c r="G290" s="97"/>
      <c r="H290" s="79"/>
      <c r="I290" s="79"/>
      <c r="J290" s="79"/>
      <c r="K290" s="363"/>
      <c r="L290" s="363"/>
      <c r="M290" s="363"/>
    </row>
    <row r="291" spans="1:13" s="40" customFormat="1" ht="15.75" customHeight="1" hidden="1">
      <c r="A291" s="110"/>
      <c r="B291" s="94"/>
      <c r="C291" s="85" t="s">
        <v>187</v>
      </c>
      <c r="D291" s="95"/>
      <c r="E291" s="79"/>
      <c r="F291" s="36"/>
      <c r="G291" s="198"/>
      <c r="H291" s="79"/>
      <c r="I291" s="79"/>
      <c r="J291" s="79"/>
      <c r="K291" s="363"/>
      <c r="L291" s="363"/>
      <c r="M291" s="363"/>
    </row>
    <row r="292" spans="1:13" s="40" customFormat="1" ht="15.75" customHeight="1" hidden="1">
      <c r="A292" s="110"/>
      <c r="B292" s="94"/>
      <c r="C292" s="95"/>
      <c r="D292" s="187" t="s">
        <v>189</v>
      </c>
      <c r="E292" s="79"/>
      <c r="F292" s="96"/>
      <c r="G292" s="188">
        <v>20000000000</v>
      </c>
      <c r="H292" s="201" t="s">
        <v>743</v>
      </c>
      <c r="I292" s="79"/>
      <c r="J292" s="79"/>
      <c r="K292" s="363"/>
      <c r="L292" s="363"/>
      <c r="M292" s="363"/>
    </row>
    <row r="293" spans="1:13" s="40" customFormat="1" ht="15.75" customHeight="1" hidden="1">
      <c r="A293" s="110"/>
      <c r="B293" s="94"/>
      <c r="C293" s="95"/>
      <c r="D293" s="187" t="s">
        <v>190</v>
      </c>
      <c r="E293" s="79"/>
      <c r="F293" s="96"/>
      <c r="G293" s="190" t="s">
        <v>216</v>
      </c>
      <c r="H293" s="79"/>
      <c r="I293" s="79"/>
      <c r="J293" s="79"/>
      <c r="K293" s="363"/>
      <c r="L293" s="363"/>
      <c r="M293" s="363"/>
    </row>
    <row r="294" spans="1:13" s="40" customFormat="1" ht="15.75" customHeight="1" hidden="1">
      <c r="A294" s="110"/>
      <c r="B294" s="94"/>
      <c r="C294" s="95"/>
      <c r="D294" s="187" t="s">
        <v>217</v>
      </c>
      <c r="E294" s="79"/>
      <c r="F294" s="96"/>
      <c r="G294" s="190" t="s">
        <v>218</v>
      </c>
      <c r="H294" s="79"/>
      <c r="I294" s="79"/>
      <c r="J294" s="79"/>
      <c r="K294" s="363"/>
      <c r="L294" s="363"/>
      <c r="M294" s="363"/>
    </row>
    <row r="295" spans="1:13" s="197" customFormat="1" ht="30" customHeight="1" hidden="1">
      <c r="A295" s="110"/>
      <c r="B295" s="94"/>
      <c r="C295" s="95"/>
      <c r="D295" s="187" t="s">
        <v>194</v>
      </c>
      <c r="E295" s="79"/>
      <c r="F295" s="96"/>
      <c r="G295" s="190" t="s">
        <v>219</v>
      </c>
      <c r="H295" s="79"/>
      <c r="I295" s="79"/>
      <c r="J295" s="79"/>
      <c r="K295" s="363"/>
      <c r="L295" s="363"/>
      <c r="M295" s="363"/>
    </row>
    <row r="296" spans="1:13" s="40" customFormat="1" ht="15.75" customHeight="1" hidden="1">
      <c r="A296" s="191"/>
      <c r="B296" s="192"/>
      <c r="C296" s="193"/>
      <c r="D296" s="194" t="s">
        <v>196</v>
      </c>
      <c r="E296" s="195"/>
      <c r="F296" s="196"/>
      <c r="G296" s="475" t="s">
        <v>220</v>
      </c>
      <c r="H296" s="476"/>
      <c r="I296" s="476"/>
      <c r="J296" s="476"/>
      <c r="K296" s="363"/>
      <c r="L296" s="363"/>
      <c r="M296" s="363"/>
    </row>
    <row r="297" spans="1:13" s="40" customFormat="1" ht="15.75" customHeight="1" hidden="1">
      <c r="A297" s="110"/>
      <c r="B297" s="94"/>
      <c r="C297" s="95"/>
      <c r="D297" s="187" t="s">
        <v>221</v>
      </c>
      <c r="E297" s="79"/>
      <c r="F297" s="96"/>
      <c r="G297" s="190" t="s">
        <v>222</v>
      </c>
      <c r="H297" s="79"/>
      <c r="I297" s="79"/>
      <c r="J297" s="79"/>
      <c r="K297" s="363"/>
      <c r="L297" s="363"/>
      <c r="M297" s="363"/>
    </row>
    <row r="298" spans="1:13" s="40" customFormat="1" ht="15.75" customHeight="1" hidden="1">
      <c r="A298" s="110"/>
      <c r="B298" s="94"/>
      <c r="C298" s="95"/>
      <c r="D298" s="187" t="s">
        <v>223</v>
      </c>
      <c r="E298" s="79"/>
      <c r="F298" s="96"/>
      <c r="G298" s="190" t="s">
        <v>224</v>
      </c>
      <c r="H298" s="79"/>
      <c r="I298" s="79"/>
      <c r="J298" s="79"/>
      <c r="K298" s="363"/>
      <c r="L298" s="363"/>
      <c r="M298" s="363"/>
    </row>
    <row r="299" spans="1:13" s="40" customFormat="1" ht="15.75" customHeight="1" hidden="1">
      <c r="A299" s="110"/>
      <c r="B299" s="94"/>
      <c r="C299" s="95"/>
      <c r="D299" s="187" t="s">
        <v>225</v>
      </c>
      <c r="E299" s="79"/>
      <c r="F299" s="96"/>
      <c r="G299" s="190" t="s">
        <v>226</v>
      </c>
      <c r="H299" s="79"/>
      <c r="I299" s="79"/>
      <c r="J299" s="79"/>
      <c r="K299" s="363"/>
      <c r="L299" s="363"/>
      <c r="M299" s="363"/>
    </row>
    <row r="300" spans="1:13" s="40" customFormat="1" ht="15.75" customHeight="1" hidden="1">
      <c r="A300" s="110"/>
      <c r="B300" s="94"/>
      <c r="C300" s="95"/>
      <c r="D300" s="187" t="s">
        <v>227</v>
      </c>
      <c r="E300" s="79"/>
      <c r="F300" s="96"/>
      <c r="G300" s="190" t="s">
        <v>228</v>
      </c>
      <c r="H300" s="79"/>
      <c r="I300" s="79"/>
      <c r="J300" s="79"/>
      <c r="K300" s="363"/>
      <c r="L300" s="363"/>
      <c r="M300" s="363"/>
    </row>
    <row r="301" spans="1:13" s="40" customFormat="1" ht="15.75" customHeight="1" thickTop="1">
      <c r="A301" s="110"/>
      <c r="B301" s="94"/>
      <c r="C301" s="96" t="s">
        <v>339</v>
      </c>
      <c r="D301" s="187"/>
      <c r="E301" s="79"/>
      <c r="F301" s="96"/>
      <c r="G301" s="322" t="s">
        <v>340</v>
      </c>
      <c r="H301" s="79"/>
      <c r="I301" s="79"/>
      <c r="J301" s="79"/>
      <c r="K301" s="363"/>
      <c r="L301" s="363"/>
      <c r="M301" s="363"/>
    </row>
    <row r="302" spans="1:13" s="204" customFormat="1" ht="30" customHeight="1">
      <c r="A302" s="74" t="s">
        <v>229</v>
      </c>
      <c r="B302" s="158" t="s">
        <v>342</v>
      </c>
      <c r="C302" s="117"/>
      <c r="D302" s="96"/>
      <c r="E302" s="96"/>
      <c r="F302" s="102"/>
      <c r="G302" s="97"/>
      <c r="H302" s="46"/>
      <c r="I302" s="46"/>
      <c r="J302" s="46"/>
      <c r="K302" s="363"/>
      <c r="L302" s="363"/>
      <c r="M302" s="363"/>
    </row>
    <row r="303" spans="1:13" s="204" customFormat="1" ht="30" customHeight="1">
      <c r="A303" s="323" t="s">
        <v>341</v>
      </c>
      <c r="B303" s="158"/>
      <c r="C303" s="117"/>
      <c r="D303" s="96"/>
      <c r="E303" s="96"/>
      <c r="F303" s="102"/>
      <c r="G303" s="97"/>
      <c r="H303" s="46"/>
      <c r="I303" s="46"/>
      <c r="J303" s="46"/>
      <c r="K303" s="363"/>
      <c r="L303" s="363"/>
      <c r="M303" s="363"/>
    </row>
    <row r="304" spans="1:13" s="204" customFormat="1" ht="30" customHeight="1">
      <c r="A304" s="202" t="s">
        <v>230</v>
      </c>
      <c r="B304" s="75" t="s">
        <v>231</v>
      </c>
      <c r="C304" s="94"/>
      <c r="D304" s="96"/>
      <c r="E304" s="96"/>
      <c r="F304" s="79"/>
      <c r="G304" s="79"/>
      <c r="H304" s="80" t="s">
        <v>387</v>
      </c>
      <c r="I304" s="81"/>
      <c r="J304" s="80" t="str">
        <f>J265</f>
        <v>31/12/2011</v>
      </c>
      <c r="K304" s="363"/>
      <c r="L304" s="363"/>
      <c r="M304" s="363"/>
    </row>
    <row r="305" spans="1:13" s="204" customFormat="1" ht="19.5" customHeight="1">
      <c r="A305" s="75"/>
      <c r="B305" s="117" t="s">
        <v>232</v>
      </c>
      <c r="C305" s="117"/>
      <c r="D305" s="96"/>
      <c r="E305" s="96"/>
      <c r="F305" s="181"/>
      <c r="G305" s="181"/>
      <c r="H305" s="181">
        <f>J305</f>
        <v>34276370000</v>
      </c>
      <c r="I305" s="181"/>
      <c r="J305" s="181">
        <v>34276370000</v>
      </c>
      <c r="K305" s="363"/>
      <c r="L305" s="363"/>
      <c r="M305" s="363"/>
    </row>
    <row r="306" spans="1:13" s="204" customFormat="1" ht="24.75" customHeight="1" thickBot="1">
      <c r="A306" s="75"/>
      <c r="B306" s="179"/>
      <c r="C306" s="179" t="s">
        <v>88</v>
      </c>
      <c r="D306" s="95"/>
      <c r="E306" s="95"/>
      <c r="F306" s="79"/>
      <c r="G306" s="79"/>
      <c r="H306" s="180">
        <f>H305</f>
        <v>34276370000</v>
      </c>
      <c r="I306" s="79"/>
      <c r="J306" s="180">
        <f>SUM(J305:J305)</f>
        <v>34276370000</v>
      </c>
      <c r="K306" s="363"/>
      <c r="L306" s="363"/>
      <c r="M306" s="363"/>
    </row>
    <row r="307" spans="1:13" s="204" customFormat="1" ht="24.75" customHeight="1" hidden="1" thickTop="1">
      <c r="A307" s="75"/>
      <c r="B307" s="179"/>
      <c r="C307" s="179"/>
      <c r="D307" s="95"/>
      <c r="E307" s="95"/>
      <c r="F307" s="79"/>
      <c r="G307" s="79"/>
      <c r="H307" s="79"/>
      <c r="I307" s="79"/>
      <c r="J307" s="79"/>
      <c r="K307" s="363"/>
      <c r="L307" s="363"/>
      <c r="M307" s="363"/>
    </row>
    <row r="308" spans="1:13" s="204" customFormat="1" ht="24.75" customHeight="1" hidden="1">
      <c r="A308" s="75"/>
      <c r="B308" s="179"/>
      <c r="C308" s="179"/>
      <c r="D308" s="95"/>
      <c r="E308" s="95"/>
      <c r="F308" s="79"/>
      <c r="G308" s="79"/>
      <c r="H308" s="79"/>
      <c r="I308" s="79"/>
      <c r="J308" s="79"/>
      <c r="K308" s="363"/>
      <c r="L308" s="363"/>
      <c r="M308" s="363"/>
    </row>
    <row r="309" spans="1:13" s="204" customFormat="1" ht="24.75" customHeight="1" hidden="1">
      <c r="A309" s="75"/>
      <c r="B309" s="179"/>
      <c r="C309" s="179"/>
      <c r="D309" s="95"/>
      <c r="E309" s="95"/>
      <c r="F309" s="79"/>
      <c r="G309" s="79"/>
      <c r="H309" s="79"/>
      <c r="I309" s="79"/>
      <c r="J309" s="79"/>
      <c r="K309" s="363"/>
      <c r="L309" s="363"/>
      <c r="M309" s="363"/>
    </row>
    <row r="310" spans="1:13" s="204" customFormat="1" ht="24.75" customHeight="1" hidden="1">
      <c r="A310" s="75"/>
      <c r="B310" s="179"/>
      <c r="C310" s="179"/>
      <c r="D310" s="95"/>
      <c r="E310" s="95"/>
      <c r="F310" s="79"/>
      <c r="G310" s="79"/>
      <c r="H310" s="79"/>
      <c r="I310" s="79"/>
      <c r="J310" s="79"/>
      <c r="K310" s="363"/>
      <c r="L310" s="363"/>
      <c r="M310" s="363"/>
    </row>
    <row r="311" spans="1:13" s="204" customFormat="1" ht="24.75" customHeight="1" hidden="1">
      <c r="A311" s="75"/>
      <c r="B311" s="179"/>
      <c r="C311" s="179"/>
      <c r="D311" s="95"/>
      <c r="E311" s="95"/>
      <c r="F311" s="79"/>
      <c r="G311" s="79"/>
      <c r="H311" s="79"/>
      <c r="I311" s="79"/>
      <c r="J311" s="79"/>
      <c r="K311" s="363"/>
      <c r="L311" s="363"/>
      <c r="M311" s="363"/>
    </row>
    <row r="312" spans="1:13" s="204" customFormat="1" ht="30" customHeight="1" thickTop="1">
      <c r="A312" s="202" t="s">
        <v>233</v>
      </c>
      <c r="B312" s="461" t="s">
        <v>234</v>
      </c>
      <c r="C312" s="462"/>
      <c r="D312" s="462"/>
      <c r="E312" s="462"/>
      <c r="F312" s="462"/>
      <c r="G312" s="462"/>
      <c r="H312" s="80" t="s">
        <v>387</v>
      </c>
      <c r="I312" s="205"/>
      <c r="J312" s="80">
        <f>J268</f>
        <v>7335450602</v>
      </c>
      <c r="K312" s="363"/>
      <c r="L312" s="363"/>
      <c r="M312" s="363"/>
    </row>
    <row r="313" spans="1:13" s="204" customFormat="1" ht="19.5" customHeight="1">
      <c r="A313" s="117"/>
      <c r="B313" s="110" t="s">
        <v>235</v>
      </c>
      <c r="C313" s="75"/>
      <c r="D313" s="96"/>
      <c r="E313" s="96"/>
      <c r="F313" s="81"/>
      <c r="G313" s="81"/>
      <c r="H313" s="77">
        <f>G316</f>
        <v>34276370000</v>
      </c>
      <c r="I313" s="77"/>
      <c r="J313" s="77">
        <v>34276370000</v>
      </c>
      <c r="K313" s="363"/>
      <c r="L313" s="363"/>
      <c r="M313" s="363"/>
    </row>
    <row r="314" spans="1:13" s="204" customFormat="1" ht="19.5" customHeight="1">
      <c r="A314" s="117"/>
      <c r="B314" s="101" t="s">
        <v>236</v>
      </c>
      <c r="C314" s="94"/>
      <c r="D314" s="102"/>
      <c r="E314" s="102"/>
      <c r="F314" s="104"/>
      <c r="G314" s="94"/>
      <c r="H314" s="88">
        <f>+J316</f>
        <v>34276370000</v>
      </c>
      <c r="I314" s="88"/>
      <c r="J314" s="88">
        <v>34276370000</v>
      </c>
      <c r="K314" s="363"/>
      <c r="L314" s="363"/>
      <c r="M314" s="363"/>
    </row>
    <row r="315" spans="1:13" s="204" customFormat="1" ht="19.5" customHeight="1">
      <c r="A315" s="117"/>
      <c r="B315" s="101" t="s">
        <v>237</v>
      </c>
      <c r="C315" s="94"/>
      <c r="D315" s="102"/>
      <c r="E315" s="102"/>
      <c r="F315" s="104"/>
      <c r="G315" s="104"/>
      <c r="H315" s="86"/>
      <c r="I315" s="86"/>
      <c r="J315" s="86"/>
      <c r="K315" s="363"/>
      <c r="L315" s="363"/>
      <c r="M315" s="363"/>
    </row>
    <row r="316" spans="1:13" s="204" customFormat="1" ht="19.5" customHeight="1">
      <c r="A316" s="117"/>
      <c r="B316" s="101" t="s">
        <v>238</v>
      </c>
      <c r="C316" s="94"/>
      <c r="D316" s="102"/>
      <c r="E316" s="102"/>
      <c r="F316" s="104"/>
      <c r="G316" s="481">
        <f>H314+H315</f>
        <v>34276370000</v>
      </c>
      <c r="H316" s="481"/>
      <c r="I316" s="88"/>
      <c r="J316" s="86">
        <f>J314+J315</f>
        <v>34276370000</v>
      </c>
      <c r="K316" s="363"/>
      <c r="L316" s="363"/>
      <c r="M316" s="363"/>
    </row>
    <row r="317" spans="1:13" s="204" customFormat="1" ht="19.5" customHeight="1" thickBot="1">
      <c r="A317" s="117"/>
      <c r="B317" s="110" t="s">
        <v>239</v>
      </c>
      <c r="C317" s="75"/>
      <c r="D317" s="96"/>
      <c r="E317" s="96"/>
      <c r="F317" s="81"/>
      <c r="G317" s="81"/>
      <c r="H317" s="208">
        <v>3427637000</v>
      </c>
      <c r="I317" s="143"/>
      <c r="J317" s="208">
        <v>3427637000</v>
      </c>
      <c r="K317" s="363"/>
      <c r="L317" s="363"/>
      <c r="M317" s="363"/>
    </row>
    <row r="318" spans="1:13" s="204" customFormat="1" ht="30" customHeight="1" hidden="1" thickTop="1">
      <c r="A318" s="202" t="s">
        <v>240</v>
      </c>
      <c r="B318" s="461" t="s">
        <v>241</v>
      </c>
      <c r="C318" s="462"/>
      <c r="D318" s="462"/>
      <c r="E318" s="462"/>
      <c r="F318" s="462"/>
      <c r="G318" s="462"/>
      <c r="H318" s="205" t="str">
        <f>H312</f>
        <v>30/06/2012</v>
      </c>
      <c r="I318" s="205"/>
      <c r="J318" s="205">
        <f>J312</f>
        <v>7335450602</v>
      </c>
      <c r="K318" s="363"/>
      <c r="L318" s="363"/>
      <c r="M318" s="363"/>
    </row>
    <row r="319" spans="1:13" s="204" customFormat="1" ht="19.5" customHeight="1" hidden="1">
      <c r="A319" s="202"/>
      <c r="B319" s="209" t="s">
        <v>242</v>
      </c>
      <c r="C319" s="64"/>
      <c r="D319" s="64"/>
      <c r="E319" s="64"/>
      <c r="F319" s="64"/>
      <c r="G319" s="64"/>
      <c r="H319" s="94"/>
      <c r="I319" s="94"/>
      <c r="J319" s="94"/>
      <c r="K319" s="363"/>
      <c r="L319" s="363"/>
      <c r="M319" s="363"/>
    </row>
    <row r="320" spans="1:13" s="204" customFormat="1" ht="24.75" customHeight="1" hidden="1">
      <c r="A320" s="202"/>
      <c r="B320" s="210" t="s">
        <v>243</v>
      </c>
      <c r="C320" s="64"/>
      <c r="D320" s="64"/>
      <c r="E320" s="64"/>
      <c r="F320" s="64"/>
      <c r="G320" s="64"/>
      <c r="H320" s="211">
        <f>J320</f>
        <v>0.15</v>
      </c>
      <c r="I320" s="77"/>
      <c r="J320" s="212">
        <v>0.15</v>
      </c>
      <c r="K320" s="363"/>
      <c r="L320" s="363"/>
      <c r="M320" s="363"/>
    </row>
    <row r="321" spans="1:13" s="204" customFormat="1" ht="30" customHeight="1" thickTop="1">
      <c r="A321" s="202" t="s">
        <v>244</v>
      </c>
      <c r="B321" s="461" t="s">
        <v>245</v>
      </c>
      <c r="C321" s="462"/>
      <c r="D321" s="462"/>
      <c r="E321" s="462"/>
      <c r="F321" s="462"/>
      <c r="G321" s="462"/>
      <c r="H321" s="205" t="str">
        <f>H304</f>
        <v>30/06/2012</v>
      </c>
      <c r="I321" s="205"/>
      <c r="J321" s="205" t="str">
        <f>J304</f>
        <v>31/12/2011</v>
      </c>
      <c r="K321" s="363"/>
      <c r="L321" s="363"/>
      <c r="M321" s="363"/>
    </row>
    <row r="322" spans="1:13" s="204" customFormat="1" ht="19.5" customHeight="1">
      <c r="A322" s="202"/>
      <c r="B322" s="457" t="s">
        <v>40</v>
      </c>
      <c r="C322" s="458"/>
      <c r="D322" s="458"/>
      <c r="E322" s="458"/>
      <c r="F322" s="458"/>
      <c r="G322" s="458"/>
      <c r="H322" s="96">
        <f>H324</f>
        <v>3427637</v>
      </c>
      <c r="I322" s="96"/>
      <c r="J322" s="96">
        <f>J324</f>
        <v>3427637</v>
      </c>
      <c r="K322" s="363"/>
      <c r="L322" s="363"/>
      <c r="M322" s="363"/>
    </row>
    <row r="323" spans="1:13" s="204" customFormat="1" ht="19.5" customHeight="1">
      <c r="A323" s="202"/>
      <c r="B323" s="457" t="s">
        <v>41</v>
      </c>
      <c r="C323" s="458"/>
      <c r="D323" s="458"/>
      <c r="E323" s="458"/>
      <c r="F323" s="458"/>
      <c r="G323" s="458"/>
      <c r="H323" s="96">
        <v>1000000</v>
      </c>
      <c r="I323" s="96"/>
      <c r="J323" s="96">
        <v>1000000</v>
      </c>
      <c r="K323" s="363"/>
      <c r="L323" s="363"/>
      <c r="M323" s="363"/>
    </row>
    <row r="324" spans="1:13" s="204" customFormat="1" ht="19.5" customHeight="1">
      <c r="A324" s="202"/>
      <c r="B324" s="457" t="s">
        <v>42</v>
      </c>
      <c r="C324" s="458"/>
      <c r="D324" s="458"/>
      <c r="E324" s="458"/>
      <c r="F324" s="458"/>
      <c r="G324" s="458"/>
      <c r="H324" s="96">
        <f>'[1]VON'!D23/10000</f>
        <v>3427637</v>
      </c>
      <c r="I324" s="96"/>
      <c r="J324" s="96">
        <f>J325</f>
        <v>3427637</v>
      </c>
      <c r="K324" s="363"/>
      <c r="L324" s="363"/>
      <c r="M324" s="363"/>
    </row>
    <row r="325" spans="1:13" s="204" customFormat="1" ht="19.5" customHeight="1">
      <c r="A325" s="202"/>
      <c r="B325" s="213"/>
      <c r="C325" s="459" t="s">
        <v>246</v>
      </c>
      <c r="D325" s="460"/>
      <c r="E325" s="460"/>
      <c r="F325" s="214"/>
      <c r="G325" s="214"/>
      <c r="H325" s="88">
        <f>H324</f>
        <v>3427637</v>
      </c>
      <c r="I325" s="88"/>
      <c r="J325" s="88">
        <v>3427637</v>
      </c>
      <c r="K325" s="363"/>
      <c r="L325" s="363"/>
      <c r="M325" s="363"/>
    </row>
    <row r="326" spans="1:13" s="204" customFormat="1" ht="19.5" customHeight="1">
      <c r="A326" s="202" t="s">
        <v>244</v>
      </c>
      <c r="B326" s="461" t="s">
        <v>757</v>
      </c>
      <c r="C326" s="462"/>
      <c r="D326" s="462"/>
      <c r="E326" s="462"/>
      <c r="F326" s="462"/>
      <c r="G326" s="462"/>
      <c r="H326" s="88"/>
      <c r="I326" s="88"/>
      <c r="J326" s="88"/>
      <c r="K326" s="363"/>
      <c r="L326" s="363"/>
      <c r="M326" s="363"/>
    </row>
    <row r="327" spans="1:13" s="204" customFormat="1" ht="19.5" customHeight="1">
      <c r="A327" s="202"/>
      <c r="B327" s="457" t="s">
        <v>45</v>
      </c>
      <c r="C327" s="458"/>
      <c r="D327" s="458"/>
      <c r="E327" s="458"/>
      <c r="F327" s="458"/>
      <c r="G327" s="458"/>
      <c r="H327" s="88">
        <v>0</v>
      </c>
      <c r="I327" s="88"/>
      <c r="J327" s="88">
        <v>0</v>
      </c>
      <c r="K327" s="363"/>
      <c r="L327" s="363"/>
      <c r="M327" s="363"/>
    </row>
    <row r="328" spans="1:13" s="204" customFormat="1" ht="19.5" customHeight="1">
      <c r="A328" s="202"/>
      <c r="B328" s="213"/>
      <c r="C328" s="459" t="s">
        <v>246</v>
      </c>
      <c r="D328" s="460"/>
      <c r="E328" s="460"/>
      <c r="F328" s="214"/>
      <c r="G328" s="214"/>
      <c r="H328" s="88">
        <v>0</v>
      </c>
      <c r="I328" s="88"/>
      <c r="J328" s="88">
        <v>0</v>
      </c>
      <c r="K328" s="363"/>
      <c r="L328" s="363"/>
      <c r="M328" s="363"/>
    </row>
    <row r="329" spans="1:13" s="204" customFormat="1" ht="19.5" customHeight="1">
      <c r="A329" s="202"/>
      <c r="B329" s="457" t="s">
        <v>247</v>
      </c>
      <c r="C329" s="458"/>
      <c r="D329" s="458"/>
      <c r="E329" s="458"/>
      <c r="F329" s="458"/>
      <c r="G329" s="458"/>
      <c r="H329" s="143">
        <f>H330</f>
        <v>12510</v>
      </c>
      <c r="I329" s="88"/>
      <c r="J329" s="88">
        <f>J330</f>
        <v>12510</v>
      </c>
      <c r="K329" s="363"/>
      <c r="L329" s="363"/>
      <c r="M329" s="363"/>
    </row>
    <row r="330" spans="1:13" s="204" customFormat="1" ht="19.5" customHeight="1">
      <c r="A330" s="202"/>
      <c r="B330" s="215"/>
      <c r="C330" s="459" t="s">
        <v>246</v>
      </c>
      <c r="D330" s="460"/>
      <c r="E330" s="460"/>
      <c r="F330" s="214"/>
      <c r="G330" s="214"/>
      <c r="H330" s="216">
        <f>J330</f>
        <v>12510</v>
      </c>
      <c r="I330" s="88"/>
      <c r="J330" s="88">
        <v>12510</v>
      </c>
      <c r="K330" s="363"/>
      <c r="L330" s="363"/>
      <c r="M330" s="363"/>
    </row>
    <row r="331" spans="1:13" s="204" customFormat="1" ht="19.5" customHeight="1">
      <c r="A331" s="202"/>
      <c r="B331" s="457" t="s">
        <v>43</v>
      </c>
      <c r="C331" s="458"/>
      <c r="D331" s="458"/>
      <c r="E331" s="458"/>
      <c r="F331" s="458"/>
      <c r="G331" s="458"/>
      <c r="H331" s="143">
        <v>3415127</v>
      </c>
      <c r="I331" s="143"/>
      <c r="J331" s="143">
        <v>3415127</v>
      </c>
      <c r="K331" s="363"/>
      <c r="L331" s="363"/>
      <c r="M331" s="363"/>
    </row>
    <row r="332" spans="1:13" s="204" customFormat="1" ht="19.5" customHeight="1">
      <c r="A332" s="202"/>
      <c r="B332" s="457" t="s">
        <v>44</v>
      </c>
      <c r="C332" s="458"/>
      <c r="D332" s="458"/>
      <c r="E332" s="458"/>
      <c r="F332" s="458"/>
      <c r="G332" s="458"/>
      <c r="H332" s="143">
        <v>1558833</v>
      </c>
      <c r="I332" s="143"/>
      <c r="J332" s="143">
        <f>H332</f>
        <v>1558833</v>
      </c>
      <c r="K332" s="363"/>
      <c r="L332" s="363"/>
      <c r="M332" s="363"/>
    </row>
    <row r="333" spans="1:13" s="204" customFormat="1" ht="19.5" customHeight="1">
      <c r="A333" s="202"/>
      <c r="B333" s="213"/>
      <c r="C333" s="459" t="s">
        <v>246</v>
      </c>
      <c r="D333" s="460"/>
      <c r="E333" s="460"/>
      <c r="F333" s="214"/>
      <c r="G333" s="214"/>
      <c r="H333" s="88">
        <f>H332+H331</f>
        <v>4973960</v>
      </c>
      <c r="I333" s="88"/>
      <c r="J333" s="88">
        <f>J332+J331</f>
        <v>4973960</v>
      </c>
      <c r="K333" s="363"/>
      <c r="L333" s="363"/>
      <c r="M333" s="363"/>
    </row>
    <row r="334" spans="1:13" s="204" customFormat="1" ht="19.5" customHeight="1" thickBot="1">
      <c r="A334" s="75"/>
      <c r="B334" s="217" t="s">
        <v>248</v>
      </c>
      <c r="C334" s="217"/>
      <c r="D334" s="102"/>
      <c r="E334" s="102"/>
      <c r="F334" s="103"/>
      <c r="G334" s="79"/>
      <c r="H334" s="218">
        <f>J334</f>
        <v>10000</v>
      </c>
      <c r="I334" s="88"/>
      <c r="J334" s="218">
        <v>10000</v>
      </c>
      <c r="K334" s="363"/>
      <c r="L334" s="363"/>
      <c r="M334" s="363"/>
    </row>
    <row r="335" spans="1:13" s="204" customFormat="1" ht="30" customHeight="1" thickTop="1">
      <c r="A335" s="202" t="s">
        <v>249</v>
      </c>
      <c r="B335" s="75" t="s">
        <v>250</v>
      </c>
      <c r="C335" s="117"/>
      <c r="D335" s="96"/>
      <c r="E335" s="96"/>
      <c r="F335" s="96"/>
      <c r="G335" s="96"/>
      <c r="H335" s="219"/>
      <c r="I335" s="219"/>
      <c r="J335" s="219"/>
      <c r="K335" s="363"/>
      <c r="L335" s="363"/>
      <c r="M335" s="363"/>
    </row>
    <row r="336" spans="1:13" s="204" customFormat="1" ht="19.5" customHeight="1">
      <c r="A336" s="75"/>
      <c r="B336" s="75" t="s">
        <v>251</v>
      </c>
      <c r="C336" s="220"/>
      <c r="D336" s="221"/>
      <c r="E336" s="221"/>
      <c r="F336" s="221"/>
      <c r="G336" s="221"/>
      <c r="H336" s="221"/>
      <c r="I336" s="221"/>
      <c r="J336" s="221"/>
      <c r="K336" s="363"/>
      <c r="L336" s="363"/>
      <c r="M336" s="363"/>
    </row>
    <row r="337" spans="1:13" s="204" customFormat="1" ht="34.5" customHeight="1">
      <c r="A337" s="75"/>
      <c r="B337" s="94"/>
      <c r="C337" s="457" t="s">
        <v>252</v>
      </c>
      <c r="D337" s="458"/>
      <c r="E337" s="458"/>
      <c r="F337" s="458"/>
      <c r="G337" s="458"/>
      <c r="H337" s="458"/>
      <c r="I337" s="458"/>
      <c r="J337" s="458"/>
      <c r="K337" s="363"/>
      <c r="L337" s="363"/>
      <c r="M337" s="363"/>
    </row>
    <row r="338" spans="1:13" s="204" customFormat="1" ht="47.25" customHeight="1">
      <c r="A338" s="75"/>
      <c r="B338" s="94"/>
      <c r="C338" s="457" t="s">
        <v>253</v>
      </c>
      <c r="D338" s="458"/>
      <c r="E338" s="458"/>
      <c r="F338" s="458"/>
      <c r="G338" s="458"/>
      <c r="H338" s="458"/>
      <c r="I338" s="458"/>
      <c r="J338" s="458"/>
      <c r="K338" s="363"/>
      <c r="L338" s="363"/>
      <c r="M338" s="363"/>
    </row>
    <row r="339" spans="1:13" s="204" customFormat="1" ht="20.25" customHeight="1" hidden="1">
      <c r="A339" s="75"/>
      <c r="B339" s="94"/>
      <c r="C339" s="215"/>
      <c r="D339" s="64"/>
      <c r="E339" s="64"/>
      <c r="F339" s="64"/>
      <c r="G339" s="64"/>
      <c r="H339" s="64"/>
      <c r="I339" s="64"/>
      <c r="J339" s="64"/>
      <c r="K339" s="363"/>
      <c r="L339" s="363"/>
      <c r="M339" s="363"/>
    </row>
    <row r="340" spans="1:13" s="204" customFormat="1" ht="20.25" customHeight="1" hidden="1">
      <c r="A340" s="75"/>
      <c r="B340" s="94"/>
      <c r="C340" s="215"/>
      <c r="D340" s="64"/>
      <c r="E340" s="64"/>
      <c r="F340" s="64"/>
      <c r="G340" s="64"/>
      <c r="H340" s="64"/>
      <c r="I340" s="64"/>
      <c r="J340" s="64"/>
      <c r="K340" s="363"/>
      <c r="L340" s="363"/>
      <c r="M340" s="363"/>
    </row>
    <row r="341" spans="1:13" s="204" customFormat="1" ht="20.25" customHeight="1" hidden="1">
      <c r="A341" s="75"/>
      <c r="B341" s="94"/>
      <c r="C341" s="215"/>
      <c r="D341" s="64"/>
      <c r="E341" s="64"/>
      <c r="F341" s="64"/>
      <c r="G341" s="64"/>
      <c r="H341" s="64"/>
      <c r="I341" s="64"/>
      <c r="J341" s="64"/>
      <c r="K341" s="363"/>
      <c r="L341" s="363"/>
      <c r="M341" s="363"/>
    </row>
    <row r="342" spans="1:13" s="204" customFormat="1" ht="20.25" customHeight="1" hidden="1">
      <c r="A342" s="75"/>
      <c r="B342" s="94"/>
      <c r="C342" s="215"/>
      <c r="D342" s="64"/>
      <c r="E342" s="64"/>
      <c r="F342" s="64"/>
      <c r="G342" s="64"/>
      <c r="H342" s="64"/>
      <c r="I342" s="64"/>
      <c r="J342" s="64"/>
      <c r="K342" s="363"/>
      <c r="L342" s="363"/>
      <c r="M342" s="363"/>
    </row>
    <row r="343" spans="1:13" s="204" customFormat="1" ht="20.25" customHeight="1" hidden="1">
      <c r="A343" s="75"/>
      <c r="B343" s="94"/>
      <c r="C343" s="215"/>
      <c r="D343" s="64"/>
      <c r="E343" s="64"/>
      <c r="F343" s="64"/>
      <c r="G343" s="64"/>
      <c r="H343" s="64"/>
      <c r="I343" s="64"/>
      <c r="J343" s="64"/>
      <c r="K343" s="363"/>
      <c r="L343" s="363"/>
      <c r="M343" s="363"/>
    </row>
    <row r="344" spans="1:13" s="204" customFormat="1" ht="20.25" customHeight="1" hidden="1">
      <c r="A344" s="75"/>
      <c r="B344" s="94"/>
      <c r="C344" s="215"/>
      <c r="D344" s="64"/>
      <c r="E344" s="64"/>
      <c r="F344" s="64"/>
      <c r="G344" s="64"/>
      <c r="H344" s="64"/>
      <c r="I344" s="64"/>
      <c r="J344" s="64"/>
      <c r="K344" s="363"/>
      <c r="L344" s="363"/>
      <c r="M344" s="363"/>
    </row>
    <row r="345" spans="1:13" s="204" customFormat="1" ht="20.25" customHeight="1" hidden="1">
      <c r="A345" s="75"/>
      <c r="B345" s="94"/>
      <c r="C345" s="215"/>
      <c r="D345" s="64"/>
      <c r="E345" s="64"/>
      <c r="F345" s="64"/>
      <c r="G345" s="64"/>
      <c r="H345" s="64"/>
      <c r="I345" s="64"/>
      <c r="J345" s="64"/>
      <c r="K345" s="363"/>
      <c r="L345" s="363"/>
      <c r="M345" s="363"/>
    </row>
    <row r="346" spans="1:13" s="67" customFormat="1" ht="30" customHeight="1">
      <c r="A346" s="74" t="s">
        <v>254</v>
      </c>
      <c r="B346" s="75" t="s">
        <v>255</v>
      </c>
      <c r="C346" s="117"/>
      <c r="D346" s="96"/>
      <c r="E346" s="96"/>
      <c r="F346" s="96"/>
      <c r="G346" s="96"/>
      <c r="H346" s="143"/>
      <c r="I346" s="143"/>
      <c r="J346" s="143"/>
      <c r="K346" s="363"/>
      <c r="L346" s="363"/>
      <c r="M346" s="363"/>
    </row>
    <row r="347" spans="1:13" s="67" customFormat="1" ht="30" customHeight="1">
      <c r="A347" s="74" t="s">
        <v>256</v>
      </c>
      <c r="B347" s="75" t="s">
        <v>257</v>
      </c>
      <c r="C347" s="94"/>
      <c r="D347" s="96"/>
      <c r="E347" s="96"/>
      <c r="F347" s="96"/>
      <c r="G347" s="79"/>
      <c r="H347" s="374" t="s">
        <v>391</v>
      </c>
      <c r="I347" s="205"/>
      <c r="J347" s="374" t="s">
        <v>398</v>
      </c>
      <c r="K347" s="363"/>
      <c r="L347" s="110"/>
      <c r="M347" s="363"/>
    </row>
    <row r="348" spans="1:13" s="67" customFormat="1" ht="19.5" customHeight="1">
      <c r="A348" s="117"/>
      <c r="B348" s="110" t="s">
        <v>47</v>
      </c>
      <c r="C348" s="94"/>
      <c r="D348" s="96"/>
      <c r="E348" s="96"/>
      <c r="F348" s="96"/>
      <c r="G348" s="309"/>
      <c r="H348" s="77">
        <v>82988441364</v>
      </c>
      <c r="I348" s="143"/>
      <c r="J348" s="77">
        <v>81310446034</v>
      </c>
      <c r="K348" s="363"/>
      <c r="L348" s="363"/>
      <c r="M348" s="363"/>
    </row>
    <row r="349" spans="1:13" s="67" customFormat="1" ht="19.5" customHeight="1">
      <c r="A349" s="117"/>
      <c r="B349" s="110" t="s">
        <v>46</v>
      </c>
      <c r="C349" s="94"/>
      <c r="D349" s="96"/>
      <c r="E349" s="96"/>
      <c r="F349" s="96"/>
      <c r="G349" s="309"/>
      <c r="H349" s="77">
        <v>8965344039</v>
      </c>
      <c r="I349" s="143"/>
      <c r="J349" s="77">
        <v>5227351953</v>
      </c>
      <c r="K349" s="363"/>
      <c r="L349" s="363"/>
      <c r="M349" s="363"/>
    </row>
    <row r="350" spans="1:13" s="67" customFormat="1" ht="19.5" customHeight="1">
      <c r="A350" s="117"/>
      <c r="B350" s="110" t="s">
        <v>258</v>
      </c>
      <c r="C350" s="94"/>
      <c r="D350" s="96"/>
      <c r="E350" s="96"/>
      <c r="F350" s="96"/>
      <c r="G350" s="309"/>
      <c r="H350" s="77">
        <v>2625162580</v>
      </c>
      <c r="I350" s="143"/>
      <c r="J350" s="77">
        <v>1528018395</v>
      </c>
      <c r="K350" s="110"/>
      <c r="L350" s="203"/>
      <c r="M350" s="363"/>
    </row>
    <row r="351" spans="1:12" s="204" customFormat="1" ht="19.5" customHeight="1">
      <c r="A351" s="117"/>
      <c r="B351" s="110" t="s">
        <v>259</v>
      </c>
      <c r="C351" s="94"/>
      <c r="D351" s="96"/>
      <c r="E351" s="96"/>
      <c r="F351" s="96"/>
      <c r="G351" s="96"/>
      <c r="H351" s="96">
        <v>0</v>
      </c>
      <c r="I351" s="96"/>
      <c r="J351" s="96">
        <v>0</v>
      </c>
      <c r="K351" s="203"/>
      <c r="L351" s="203"/>
    </row>
    <row r="352" spans="1:12" s="204" customFormat="1" ht="24" customHeight="1" thickBot="1">
      <c r="A352" s="117"/>
      <c r="B352" s="110"/>
      <c r="C352" s="179" t="s">
        <v>88</v>
      </c>
      <c r="D352" s="96"/>
      <c r="E352" s="96"/>
      <c r="F352" s="96"/>
      <c r="G352" s="96"/>
      <c r="H352" s="180">
        <f>SUM(H348:H351)</f>
        <v>94578947983</v>
      </c>
      <c r="I352" s="96"/>
      <c r="J352" s="180">
        <f>SUM(J348:J351)</f>
        <v>88065816382</v>
      </c>
      <c r="K352" s="203">
        <f>H352-'DN - BCKQKD'!D9</f>
        <v>0</v>
      </c>
      <c r="L352" s="203">
        <f>J352-'DN - BCKQKD'!E9</f>
        <v>0</v>
      </c>
    </row>
    <row r="353" spans="1:12" s="67" customFormat="1" ht="30" customHeight="1" thickTop="1">
      <c r="A353" s="74" t="s">
        <v>260</v>
      </c>
      <c r="B353" s="75" t="s">
        <v>261</v>
      </c>
      <c r="C353" s="94"/>
      <c r="D353" s="96"/>
      <c r="E353" s="96"/>
      <c r="F353" s="96"/>
      <c r="G353" s="79"/>
      <c r="H353" s="374" t="s">
        <v>391</v>
      </c>
      <c r="I353" s="205"/>
      <c r="J353" s="374" t="s">
        <v>398</v>
      </c>
      <c r="K353" s="203"/>
      <c r="L353" s="203"/>
    </row>
    <row r="354" spans="1:12" s="204" customFormat="1" ht="19.5" customHeight="1">
      <c r="A354" s="117"/>
      <c r="B354" s="110" t="s">
        <v>262</v>
      </c>
      <c r="C354" s="94"/>
      <c r="D354" s="96"/>
      <c r="E354" s="96"/>
      <c r="F354" s="96"/>
      <c r="G354" s="96"/>
      <c r="H354" s="96">
        <v>574780620</v>
      </c>
      <c r="J354" s="96">
        <v>74694548</v>
      </c>
      <c r="K354" s="203">
        <f>H354-'DN - BCKQKD'!D10</f>
        <v>0</v>
      </c>
      <c r="L354" s="203">
        <f>J354-'DN - BCKQKD'!E10</f>
        <v>0</v>
      </c>
    </row>
    <row r="355" spans="1:12" s="67" customFormat="1" ht="30" customHeight="1">
      <c r="A355" s="74" t="s">
        <v>263</v>
      </c>
      <c r="B355" s="75" t="s">
        <v>264</v>
      </c>
      <c r="C355" s="94"/>
      <c r="D355" s="96"/>
      <c r="E355" s="96"/>
      <c r="F355" s="96"/>
      <c r="G355" s="79"/>
      <c r="H355" s="374" t="s">
        <v>391</v>
      </c>
      <c r="I355" s="205"/>
      <c r="J355" s="374" t="s">
        <v>398</v>
      </c>
      <c r="K355" s="203"/>
      <c r="L355" s="203"/>
    </row>
    <row r="356" spans="1:12" s="67" customFormat="1" ht="19.5" customHeight="1">
      <c r="A356" s="74"/>
      <c r="B356" s="110" t="s">
        <v>47</v>
      </c>
      <c r="C356" s="94"/>
      <c r="D356" s="224"/>
      <c r="E356" s="224"/>
      <c r="F356" s="224"/>
      <c r="G356" s="143"/>
      <c r="H356" s="143">
        <v>82413660744</v>
      </c>
      <c r="I356" s="225"/>
      <c r="J356" s="143">
        <f>J348-J354</f>
        <v>81235751486</v>
      </c>
      <c r="K356" s="203"/>
      <c r="L356" s="203"/>
    </row>
    <row r="357" spans="1:12" s="67" customFormat="1" ht="19.5" customHeight="1">
      <c r="A357" s="74"/>
      <c r="B357" s="110" t="s">
        <v>46</v>
      </c>
      <c r="C357" s="94"/>
      <c r="D357" s="224"/>
      <c r="E357" s="224"/>
      <c r="F357" s="224"/>
      <c r="G357" s="143"/>
      <c r="H357" s="77">
        <v>8965344039</v>
      </c>
      <c r="I357" s="143"/>
      <c r="J357" s="77">
        <v>5227351953</v>
      </c>
      <c r="K357" s="203"/>
      <c r="L357" s="203"/>
    </row>
    <row r="358" spans="1:12" s="67" customFormat="1" ht="19.5" customHeight="1">
      <c r="A358" s="74"/>
      <c r="B358" s="110" t="s">
        <v>258</v>
      </c>
      <c r="C358" s="94"/>
      <c r="D358" s="96"/>
      <c r="E358" s="96"/>
      <c r="F358" s="224"/>
      <c r="G358" s="143"/>
      <c r="H358" s="143">
        <v>2625162580</v>
      </c>
      <c r="I358" s="225"/>
      <c r="J358" s="225">
        <f>J350</f>
        <v>1528018395</v>
      </c>
      <c r="K358" s="203"/>
      <c r="L358" s="203"/>
    </row>
    <row r="359" spans="1:12" s="204" customFormat="1" ht="19.5" customHeight="1">
      <c r="A359" s="74"/>
      <c r="B359" s="110" t="s">
        <v>259</v>
      </c>
      <c r="C359" s="94"/>
      <c r="D359" s="96"/>
      <c r="E359" s="96"/>
      <c r="F359" s="224"/>
      <c r="G359" s="143"/>
      <c r="H359" s="143">
        <f>H351</f>
        <v>0</v>
      </c>
      <c r="I359" s="225"/>
      <c r="J359" s="225">
        <f>J351</f>
        <v>0</v>
      </c>
      <c r="K359" s="203"/>
      <c r="L359" s="203"/>
    </row>
    <row r="360" spans="1:12" s="204" customFormat="1" ht="24.75" customHeight="1" thickBot="1">
      <c r="A360" s="74"/>
      <c r="B360" s="110"/>
      <c r="C360" s="179" t="s">
        <v>88</v>
      </c>
      <c r="D360" s="96"/>
      <c r="E360" s="96"/>
      <c r="F360" s="224"/>
      <c r="G360" s="143"/>
      <c r="H360" s="180">
        <f>SUM(H356:H359)</f>
        <v>94004167363</v>
      </c>
      <c r="I360" s="225"/>
      <c r="J360" s="180">
        <f>SUM(J356:J359)</f>
        <v>87991121834</v>
      </c>
      <c r="K360" s="203">
        <f>H360-'DN - BCKQKD'!D11</f>
        <v>0</v>
      </c>
      <c r="L360" s="203">
        <f>J360-'DN - BCKQKD'!E11</f>
        <v>0</v>
      </c>
    </row>
    <row r="361" spans="1:12" s="204" customFormat="1" ht="24.75" customHeight="1" thickTop="1">
      <c r="A361" s="74"/>
      <c r="B361" s="110"/>
      <c r="C361" s="179"/>
      <c r="D361" s="96"/>
      <c r="E361" s="96"/>
      <c r="F361" s="224"/>
      <c r="G361" s="143"/>
      <c r="H361" s="79"/>
      <c r="I361" s="225"/>
      <c r="J361" s="79"/>
      <c r="K361" s="203"/>
      <c r="L361" s="203"/>
    </row>
    <row r="362" spans="1:12" s="67" customFormat="1" ht="30" customHeight="1">
      <c r="A362" s="74" t="s">
        <v>265</v>
      </c>
      <c r="B362" s="75" t="s">
        <v>266</v>
      </c>
      <c r="C362" s="94"/>
      <c r="D362" s="96"/>
      <c r="E362" s="96"/>
      <c r="F362" s="96"/>
      <c r="G362" s="79"/>
      <c r="H362" s="374" t="s">
        <v>391</v>
      </c>
      <c r="I362" s="205"/>
      <c r="J362" s="374" t="s">
        <v>398</v>
      </c>
      <c r="K362" s="203"/>
      <c r="L362" s="203"/>
    </row>
    <row r="363" spans="1:13" s="67" customFormat="1" ht="19.5" customHeight="1">
      <c r="A363" s="226"/>
      <c r="B363" s="110" t="s">
        <v>48</v>
      </c>
      <c r="C363" s="94"/>
      <c r="D363" s="96"/>
      <c r="E363" s="96"/>
      <c r="F363" s="96"/>
      <c r="G363" s="207"/>
      <c r="H363" s="207">
        <v>71697696607</v>
      </c>
      <c r="I363" s="225"/>
      <c r="J363" s="207">
        <v>69056617861</v>
      </c>
      <c r="K363" s="203"/>
      <c r="L363" s="203"/>
      <c r="M363" s="223"/>
    </row>
    <row r="364" spans="1:13" s="67" customFormat="1" ht="19.5" customHeight="1">
      <c r="A364" s="226"/>
      <c r="B364" s="110" t="s">
        <v>49</v>
      </c>
      <c r="C364" s="94"/>
      <c r="D364" s="96"/>
      <c r="E364" s="96"/>
      <c r="F364" s="96"/>
      <c r="G364" s="207"/>
      <c r="H364" s="207">
        <v>7877206224</v>
      </c>
      <c r="I364" s="225"/>
      <c r="J364" s="207">
        <v>4541680771</v>
      </c>
      <c r="K364" s="203"/>
      <c r="L364" s="203"/>
      <c r="M364" s="223"/>
    </row>
    <row r="365" spans="1:12" s="67" customFormat="1" ht="19.5" customHeight="1">
      <c r="A365" s="226"/>
      <c r="B365" s="110" t="s">
        <v>268</v>
      </c>
      <c r="C365" s="94"/>
      <c r="D365" s="96"/>
      <c r="E365" s="96"/>
      <c r="F365" s="96"/>
      <c r="G365" s="207"/>
      <c r="H365" s="207">
        <v>0</v>
      </c>
      <c r="I365" s="225"/>
      <c r="J365" s="207">
        <v>0</v>
      </c>
      <c r="K365" s="503"/>
      <c r="L365" s="503"/>
    </row>
    <row r="366" spans="1:12" s="67" customFormat="1" ht="19.5" customHeight="1">
      <c r="A366" s="117"/>
      <c r="B366" s="110" t="s">
        <v>267</v>
      </c>
      <c r="C366" s="94"/>
      <c r="D366" s="178"/>
      <c r="E366" s="96"/>
      <c r="F366" s="96"/>
      <c r="G366" s="207"/>
      <c r="H366" s="207">
        <v>3353295471</v>
      </c>
      <c r="I366" s="225"/>
      <c r="J366" s="207">
        <v>1727932499</v>
      </c>
      <c r="K366" s="110"/>
      <c r="L366" s="203"/>
    </row>
    <row r="367" spans="1:12" s="204" customFormat="1" ht="24.75" customHeight="1" thickBot="1">
      <c r="A367" s="117"/>
      <c r="B367" s="117"/>
      <c r="C367" s="179" t="s">
        <v>88</v>
      </c>
      <c r="D367" s="95"/>
      <c r="E367" s="96"/>
      <c r="F367" s="96"/>
      <c r="G367" s="79"/>
      <c r="H367" s="180">
        <f>SUM(H363:H366)</f>
        <v>82928198302</v>
      </c>
      <c r="I367" s="81"/>
      <c r="J367" s="180">
        <f>SUM(J363:J366)</f>
        <v>75326231131</v>
      </c>
      <c r="K367" s="203">
        <f>H367-'DN - BCKQKD'!D12</f>
        <v>0</v>
      </c>
      <c r="L367" s="203">
        <f>J367-'DN - BCKQKD'!E12</f>
        <v>0</v>
      </c>
    </row>
    <row r="368" spans="1:12" s="67" customFormat="1" ht="30" customHeight="1" thickTop="1">
      <c r="A368" s="74" t="s">
        <v>269</v>
      </c>
      <c r="B368" s="75" t="s">
        <v>270</v>
      </c>
      <c r="C368" s="94"/>
      <c r="D368" s="96"/>
      <c r="E368" s="96"/>
      <c r="F368" s="96"/>
      <c r="G368" s="79"/>
      <c r="H368" s="374" t="s">
        <v>391</v>
      </c>
      <c r="I368" s="205"/>
      <c r="J368" s="374" t="s">
        <v>398</v>
      </c>
      <c r="K368" s="203"/>
      <c r="L368" s="203"/>
    </row>
    <row r="369" spans="1:12" s="67" customFormat="1" ht="19.5" customHeight="1">
      <c r="A369" s="226"/>
      <c r="B369" s="110" t="s">
        <v>50</v>
      </c>
      <c r="C369" s="94"/>
      <c r="D369" s="178"/>
      <c r="E369" s="96"/>
      <c r="F369" s="96"/>
      <c r="G369" s="96"/>
      <c r="H369" s="319">
        <v>6985225</v>
      </c>
      <c r="I369" s="181"/>
      <c r="J369" s="319">
        <v>10438266</v>
      </c>
      <c r="K369" s="203"/>
      <c r="L369" s="203"/>
    </row>
    <row r="370" spans="1:12" s="67" customFormat="1" ht="19.5" customHeight="1">
      <c r="A370" s="226"/>
      <c r="B370" s="110" t="s">
        <v>51</v>
      </c>
      <c r="C370" s="94"/>
      <c r="D370" s="178"/>
      <c r="E370" s="96"/>
      <c r="F370" s="96"/>
      <c r="G370" s="96"/>
      <c r="H370" s="319">
        <v>1834756</v>
      </c>
      <c r="I370" s="181"/>
      <c r="J370" s="319">
        <v>1990375</v>
      </c>
      <c r="K370" s="203"/>
      <c r="L370" s="203"/>
    </row>
    <row r="371" spans="1:12" s="67" customFormat="1" ht="19.5" customHeight="1">
      <c r="A371" s="226"/>
      <c r="B371" s="110" t="s">
        <v>271</v>
      </c>
      <c r="C371" s="94"/>
      <c r="D371" s="178"/>
      <c r="E371" s="96"/>
      <c r="F371" s="96"/>
      <c r="G371" s="96"/>
      <c r="H371" s="143">
        <v>0</v>
      </c>
      <c r="I371" s="181"/>
      <c r="J371" s="143">
        <v>0</v>
      </c>
      <c r="K371" s="203"/>
      <c r="L371" s="203"/>
    </row>
    <row r="372" spans="1:12" s="67" customFormat="1" ht="19.5" customHeight="1">
      <c r="A372" s="226"/>
      <c r="B372" s="110" t="s">
        <v>272</v>
      </c>
      <c r="C372" s="94"/>
      <c r="D372" s="178"/>
      <c r="E372" s="96"/>
      <c r="F372" s="96"/>
      <c r="G372" s="96"/>
      <c r="H372" s="143">
        <v>0</v>
      </c>
      <c r="I372" s="181"/>
      <c r="J372" s="143">
        <v>0</v>
      </c>
      <c r="K372" s="203"/>
      <c r="L372" s="203"/>
    </row>
    <row r="373" spans="1:12" s="67" customFormat="1" ht="19.5" customHeight="1">
      <c r="A373" s="226"/>
      <c r="B373" s="110" t="s">
        <v>274</v>
      </c>
      <c r="C373" s="94"/>
      <c r="D373" s="178"/>
      <c r="E373" s="96"/>
      <c r="F373" s="96"/>
      <c r="G373" s="96"/>
      <c r="H373" s="143">
        <v>76148660</v>
      </c>
      <c r="I373" s="181"/>
      <c r="J373" s="143">
        <v>0</v>
      </c>
      <c r="K373" s="203"/>
      <c r="L373" s="203"/>
    </row>
    <row r="374" spans="1:12" s="204" customFormat="1" ht="24.75" customHeight="1" thickBot="1">
      <c r="A374" s="117"/>
      <c r="B374" s="117"/>
      <c r="C374" s="179" t="s">
        <v>88</v>
      </c>
      <c r="D374" s="95"/>
      <c r="E374" s="96"/>
      <c r="F374" s="96"/>
      <c r="G374" s="79"/>
      <c r="H374" s="180">
        <f>SUM(H369:H373)</f>
        <v>84968641</v>
      </c>
      <c r="I374" s="81"/>
      <c r="J374" s="227">
        <f>SUM(J369:J373)</f>
        <v>12428641</v>
      </c>
      <c r="K374" s="203">
        <f>H374-'DN - BCKQKD'!D14</f>
        <v>0</v>
      </c>
      <c r="L374" s="203">
        <f>J374-'DN - BCKQKD'!E14</f>
        <v>0</v>
      </c>
    </row>
    <row r="375" spans="1:12" s="204" customFormat="1" ht="24.75" customHeight="1" hidden="1" thickTop="1">
      <c r="A375" s="117"/>
      <c r="B375" s="117"/>
      <c r="C375" s="179"/>
      <c r="D375" s="95"/>
      <c r="E375" s="96"/>
      <c r="F375" s="96"/>
      <c r="G375" s="79"/>
      <c r="H375" s="79"/>
      <c r="I375" s="81"/>
      <c r="J375" s="81"/>
      <c r="K375" s="203"/>
      <c r="L375" s="203"/>
    </row>
    <row r="376" spans="1:12" s="204" customFormat="1" ht="24.75" customHeight="1" hidden="1">
      <c r="A376" s="117"/>
      <c r="B376" s="117"/>
      <c r="C376" s="179"/>
      <c r="D376" s="95"/>
      <c r="E376" s="96"/>
      <c r="F376" s="96"/>
      <c r="G376" s="79"/>
      <c r="H376" s="79"/>
      <c r="I376" s="81"/>
      <c r="J376" s="81"/>
      <c r="K376" s="203"/>
      <c r="L376" s="203"/>
    </row>
    <row r="377" spans="1:12" s="67" customFormat="1" ht="30" customHeight="1" thickTop="1">
      <c r="A377" s="74" t="s">
        <v>275</v>
      </c>
      <c r="B377" s="75" t="s">
        <v>276</v>
      </c>
      <c r="C377" s="94"/>
      <c r="D377" s="96"/>
      <c r="E377" s="96"/>
      <c r="F377" s="96"/>
      <c r="G377" s="79"/>
      <c r="H377" s="310" t="str">
        <f>H347</f>
        <v>Q II 2012</v>
      </c>
      <c r="I377" s="205"/>
      <c r="J377" s="374" t="s">
        <v>398</v>
      </c>
      <c r="K377" s="203"/>
      <c r="L377" s="203"/>
    </row>
    <row r="378" spans="1:12" s="67" customFormat="1" ht="19.5" customHeight="1">
      <c r="A378" s="226"/>
      <c r="B378" s="110" t="s">
        <v>52</v>
      </c>
      <c r="C378" s="94"/>
      <c r="D378" s="178"/>
      <c r="E378" s="96"/>
      <c r="F378" s="96"/>
      <c r="G378" s="96"/>
      <c r="H378" s="181">
        <v>2707011011</v>
      </c>
      <c r="I378" s="181"/>
      <c r="J378" s="181">
        <v>3343520220</v>
      </c>
      <c r="K378" s="203"/>
      <c r="L378" s="203"/>
    </row>
    <row r="379" spans="1:12" s="67" customFormat="1" ht="19.5" customHeight="1">
      <c r="A379" s="226"/>
      <c r="B379" s="110" t="s">
        <v>53</v>
      </c>
      <c r="C379" s="94"/>
      <c r="D379" s="178"/>
      <c r="E379" s="96"/>
      <c r="F379" s="96"/>
      <c r="G379" s="96"/>
      <c r="H379" s="181">
        <v>196994541</v>
      </c>
      <c r="I379" s="181"/>
      <c r="J379" s="181">
        <v>242336918</v>
      </c>
      <c r="K379" s="203"/>
      <c r="L379" s="203"/>
    </row>
    <row r="380" spans="1:12" s="67" customFormat="1" ht="19.5" customHeight="1">
      <c r="A380" s="226"/>
      <c r="B380" s="110" t="s">
        <v>277</v>
      </c>
      <c r="C380" s="94"/>
      <c r="D380" s="178"/>
      <c r="E380" s="96"/>
      <c r="F380" s="96"/>
      <c r="G380" s="96"/>
      <c r="H380" s="143">
        <v>0</v>
      </c>
      <c r="I380" s="181"/>
      <c r="J380" s="143">
        <v>0</v>
      </c>
      <c r="K380" s="203"/>
      <c r="L380" s="203"/>
    </row>
    <row r="381" spans="1:12" s="67" customFormat="1" ht="19.5" customHeight="1">
      <c r="A381" s="226"/>
      <c r="B381" s="110" t="s">
        <v>278</v>
      </c>
      <c r="C381" s="94"/>
      <c r="D381" s="178"/>
      <c r="E381" s="96"/>
      <c r="F381" s="96"/>
      <c r="G381" s="96"/>
      <c r="H381" s="143">
        <v>298327143</v>
      </c>
      <c r="I381" s="181"/>
      <c r="J381" s="143">
        <v>0</v>
      </c>
      <c r="K381" s="203"/>
      <c r="L381" s="203"/>
    </row>
    <row r="382" spans="1:12" s="67" customFormat="1" ht="19.5" customHeight="1">
      <c r="A382" s="226"/>
      <c r="B382" s="110" t="s">
        <v>279</v>
      </c>
      <c r="C382" s="94"/>
      <c r="D382" s="178"/>
      <c r="E382" s="96"/>
      <c r="F382" s="96"/>
      <c r="G382" s="96"/>
      <c r="H382" s="181">
        <v>150314142</v>
      </c>
      <c r="I382" s="181"/>
      <c r="J382" s="181">
        <v>0</v>
      </c>
      <c r="K382" s="203"/>
      <c r="L382" s="203"/>
    </row>
    <row r="383" spans="1:12" s="67" customFormat="1" ht="24.75" customHeight="1" thickBot="1">
      <c r="A383" s="117"/>
      <c r="B383" s="117"/>
      <c r="C383" s="179" t="s">
        <v>88</v>
      </c>
      <c r="D383" s="95"/>
      <c r="E383" s="96"/>
      <c r="F383" s="96"/>
      <c r="G383" s="79"/>
      <c r="H383" s="180">
        <f>SUM(H378:H382)</f>
        <v>3352646837</v>
      </c>
      <c r="I383" s="81"/>
      <c r="J383" s="180">
        <f>SUM(J378:J382)</f>
        <v>3585857138</v>
      </c>
      <c r="K383" s="203">
        <f>H383-'DN - BCKQKD'!D15</f>
        <v>0</v>
      </c>
      <c r="L383" s="203">
        <f>J383-'DN - BCKQKD'!E15</f>
        <v>0</v>
      </c>
    </row>
    <row r="384" spans="1:12" s="67" customFormat="1" ht="34.5" customHeight="1" thickTop="1">
      <c r="A384" s="206" t="s">
        <v>280</v>
      </c>
      <c r="B384" s="466" t="s">
        <v>281</v>
      </c>
      <c r="C384" s="466"/>
      <c r="D384" s="466"/>
      <c r="E384" s="466"/>
      <c r="F384" s="466"/>
      <c r="G384" s="466"/>
      <c r="H384" s="374" t="s">
        <v>391</v>
      </c>
      <c r="I384" s="205"/>
      <c r="J384" s="374" t="s">
        <v>398</v>
      </c>
      <c r="K384" s="203"/>
      <c r="L384" s="203"/>
    </row>
    <row r="385" spans="1:12" s="67" customFormat="1" ht="19.5" customHeight="1">
      <c r="A385" s="74"/>
      <c r="B385" s="464" t="s">
        <v>282</v>
      </c>
      <c r="C385" s="465"/>
      <c r="D385" s="465"/>
      <c r="E385" s="465"/>
      <c r="F385" s="465"/>
      <c r="G385" s="465"/>
      <c r="H385" s="181">
        <f>'DN - BCKQKD'!D23</f>
        <v>1837235424</v>
      </c>
      <c r="I385" s="80"/>
      <c r="J385" s="181">
        <f>'DN - BCKQKD'!E23</f>
        <v>4455957404</v>
      </c>
      <c r="K385" s="203"/>
      <c r="L385" s="203"/>
    </row>
    <row r="386" spans="1:12" s="67" customFormat="1" ht="19.5" customHeight="1">
      <c r="A386" s="74"/>
      <c r="B386" s="117" t="s">
        <v>283</v>
      </c>
      <c r="C386" s="228"/>
      <c r="D386" s="228"/>
      <c r="E386" s="228"/>
      <c r="F386" s="228"/>
      <c r="G386" s="228"/>
      <c r="H386" s="181">
        <f>H387</f>
        <v>0</v>
      </c>
      <c r="I386" s="80"/>
      <c r="J386" s="181">
        <v>0</v>
      </c>
      <c r="K386" s="203"/>
      <c r="L386" s="203"/>
    </row>
    <row r="387" spans="1:12" s="67" customFormat="1" ht="19.5" customHeight="1">
      <c r="A387" s="74"/>
      <c r="B387" s="184" t="s">
        <v>278</v>
      </c>
      <c r="C387" s="228"/>
      <c r="D387" s="228"/>
      <c r="E387" s="228"/>
      <c r="F387" s="228"/>
      <c r="G387" s="228"/>
      <c r="H387" s="105">
        <v>0</v>
      </c>
      <c r="I387" s="80"/>
      <c r="J387" s="105">
        <v>0</v>
      </c>
      <c r="K387" s="203"/>
      <c r="L387" s="203"/>
    </row>
    <row r="388" spans="1:12" s="67" customFormat="1" ht="19.5" customHeight="1">
      <c r="A388" s="74"/>
      <c r="B388" s="464" t="s">
        <v>284</v>
      </c>
      <c r="C388" s="465"/>
      <c r="D388" s="465"/>
      <c r="E388" s="465"/>
      <c r="F388" s="465"/>
      <c r="G388" s="465"/>
      <c r="H388" s="181">
        <f>H385</f>
        <v>1837235424</v>
      </c>
      <c r="I388" s="80"/>
      <c r="J388" s="181">
        <f>J385</f>
        <v>4455957404</v>
      </c>
      <c r="K388" s="203"/>
      <c r="L388" s="203"/>
    </row>
    <row r="389" spans="1:12" s="67" customFormat="1" ht="19.5" customHeight="1">
      <c r="A389" s="74"/>
      <c r="B389" s="110" t="s">
        <v>285</v>
      </c>
      <c r="C389" s="228"/>
      <c r="D389" s="228"/>
      <c r="E389" s="228"/>
      <c r="F389" s="228"/>
      <c r="G389" s="228"/>
      <c r="H389" s="181">
        <f>'DN - BCKQKD'!D24</f>
        <v>262933123</v>
      </c>
      <c r="I389" s="80"/>
      <c r="J389" s="181">
        <v>551141723</v>
      </c>
      <c r="K389" s="203"/>
      <c r="L389" s="203"/>
    </row>
    <row r="390" spans="1:12" s="67" customFormat="1" ht="19.5" customHeight="1">
      <c r="A390" s="117"/>
      <c r="B390" s="229" t="s">
        <v>286</v>
      </c>
      <c r="C390" s="230"/>
      <c r="D390" s="102"/>
      <c r="E390" s="102"/>
      <c r="F390" s="102"/>
      <c r="G390" s="102"/>
      <c r="H390" s="88">
        <f>H389*2</f>
        <v>525866246</v>
      </c>
      <c r="I390" s="88"/>
      <c r="J390" s="88">
        <v>1102283447</v>
      </c>
      <c r="K390" s="203"/>
      <c r="L390" s="203"/>
    </row>
    <row r="391" spans="1:12" s="67" customFormat="1" ht="19.5" customHeight="1">
      <c r="A391" s="117"/>
      <c r="B391" s="229" t="s">
        <v>287</v>
      </c>
      <c r="C391" s="230"/>
      <c r="D391" s="102"/>
      <c r="E391" s="102"/>
      <c r="F391" s="102"/>
      <c r="G391" s="102"/>
      <c r="H391" s="88">
        <f>H390-H389</f>
        <v>262933123</v>
      </c>
      <c r="I391" s="88"/>
      <c r="J391" s="88">
        <f>J389</f>
        <v>551141723</v>
      </c>
      <c r="K391" s="203"/>
      <c r="L391" s="203"/>
    </row>
    <row r="392" spans="1:12" s="232" customFormat="1" ht="19.5" customHeight="1" thickBot="1">
      <c r="A392" s="117"/>
      <c r="B392" s="76" t="s">
        <v>288</v>
      </c>
      <c r="C392" s="94"/>
      <c r="D392" s="96"/>
      <c r="E392" s="96"/>
      <c r="F392" s="96"/>
      <c r="G392" s="96"/>
      <c r="H392" s="231">
        <f>H388-H389</f>
        <v>1574302301</v>
      </c>
      <c r="I392" s="143"/>
      <c r="J392" s="231">
        <f>J388-J391</f>
        <v>3904815681</v>
      </c>
      <c r="K392" s="203">
        <f>H392-'DN - BCKQKD'!D27</f>
        <v>0</v>
      </c>
      <c r="L392" s="203">
        <f>J392-'DN - BCKQKD'!E27</f>
        <v>0</v>
      </c>
    </row>
    <row r="393" spans="1:12" s="232" customFormat="1" ht="19.5" customHeight="1" thickTop="1">
      <c r="A393" s="117"/>
      <c r="B393" s="76"/>
      <c r="C393" s="94"/>
      <c r="D393" s="96"/>
      <c r="E393" s="96"/>
      <c r="F393" s="96"/>
      <c r="G393" s="96"/>
      <c r="H393" s="81"/>
      <c r="I393" s="143"/>
      <c r="J393" s="81"/>
      <c r="K393" s="203"/>
      <c r="L393" s="203"/>
    </row>
    <row r="394" spans="1:12" s="232" customFormat="1" ht="19.5" customHeight="1">
      <c r="A394" s="117"/>
      <c r="B394" s="76"/>
      <c r="C394" s="94"/>
      <c r="D394" s="96"/>
      <c r="E394" s="96"/>
      <c r="F394" s="96"/>
      <c r="G394" s="96"/>
      <c r="H394" s="81"/>
      <c r="I394" s="143"/>
      <c r="J394" s="81"/>
      <c r="K394" s="203"/>
      <c r="L394" s="203"/>
    </row>
    <row r="395" spans="1:12" s="67" customFormat="1" ht="34.5" customHeight="1">
      <c r="A395" s="206" t="s">
        <v>289</v>
      </c>
      <c r="B395" s="466" t="s">
        <v>290</v>
      </c>
      <c r="C395" s="466"/>
      <c r="D395" s="466"/>
      <c r="E395" s="466"/>
      <c r="F395" s="466"/>
      <c r="G395" s="466"/>
      <c r="H395" s="374" t="s">
        <v>391</v>
      </c>
      <c r="I395" s="205"/>
      <c r="J395" s="374" t="s">
        <v>398</v>
      </c>
      <c r="K395" s="203"/>
      <c r="L395" s="203"/>
    </row>
    <row r="396" spans="1:12" s="67" customFormat="1" ht="19.5" customHeight="1">
      <c r="A396" s="117"/>
      <c r="B396" s="117" t="s">
        <v>291</v>
      </c>
      <c r="C396" s="117"/>
      <c r="D396" s="178"/>
      <c r="E396" s="96"/>
      <c r="F396" s="96"/>
      <c r="G396" s="96"/>
      <c r="H396" s="143">
        <f>H392</f>
        <v>1574302301</v>
      </c>
      <c r="I396" s="143"/>
      <c r="J396" s="143">
        <f>J392</f>
        <v>3904815681</v>
      </c>
      <c r="K396" s="203"/>
      <c r="L396" s="203"/>
    </row>
    <row r="397" spans="1:12" s="67" customFormat="1" ht="19.5" customHeight="1">
      <c r="A397" s="117"/>
      <c r="B397" s="117" t="s">
        <v>292</v>
      </c>
      <c r="C397" s="117"/>
      <c r="D397" s="178"/>
      <c r="E397" s="96"/>
      <c r="F397" s="96"/>
      <c r="G397" s="96"/>
      <c r="H397" s="143">
        <f>H396*H331/H324</f>
        <v>1568556499.5089116</v>
      </c>
      <c r="I397" s="143"/>
      <c r="J397" s="143">
        <f>J396</f>
        <v>3904815681</v>
      </c>
      <c r="K397" s="203"/>
      <c r="L397" s="203"/>
    </row>
    <row r="398" spans="1:12" s="67" customFormat="1" ht="21.75" customHeight="1">
      <c r="A398" s="117"/>
      <c r="B398" s="117" t="s">
        <v>293</v>
      </c>
      <c r="C398" s="117"/>
      <c r="D398" s="178"/>
      <c r="E398" s="96"/>
      <c r="F398" s="96"/>
      <c r="G398" s="96"/>
      <c r="H398" s="143">
        <f>H333</f>
        <v>4973960</v>
      </c>
      <c r="I398" s="143"/>
      <c r="J398" s="143">
        <v>4973960</v>
      </c>
      <c r="K398" s="203"/>
      <c r="L398" s="203"/>
    </row>
    <row r="399" spans="1:12" s="232" customFormat="1" ht="34.5" customHeight="1" thickBot="1">
      <c r="A399" s="117"/>
      <c r="B399" s="75" t="s">
        <v>290</v>
      </c>
      <c r="C399" s="117"/>
      <c r="D399" s="178"/>
      <c r="E399" s="96"/>
      <c r="F399" s="96"/>
      <c r="G399" s="96"/>
      <c r="H399" s="227">
        <f>ROUND(H397/H398,0)</f>
        <v>315</v>
      </c>
      <c r="I399" s="81"/>
      <c r="J399" s="227">
        <f>ROUND(J397/J398,0)</f>
        <v>785</v>
      </c>
      <c r="K399" s="203">
        <f>H399-'DN - BCKQKD'!D30</f>
        <v>0</v>
      </c>
      <c r="L399" s="203">
        <f>J399-'DN - BCKQKD'!E30</f>
        <v>0</v>
      </c>
    </row>
    <row r="400" spans="1:12" s="67" customFormat="1" ht="34.5" customHeight="1" thickTop="1">
      <c r="A400" s="206" t="s">
        <v>294</v>
      </c>
      <c r="B400" s="466" t="s">
        <v>295</v>
      </c>
      <c r="C400" s="466"/>
      <c r="D400" s="466"/>
      <c r="E400" s="466"/>
      <c r="F400" s="466"/>
      <c r="G400" s="466"/>
      <c r="H400" s="374" t="s">
        <v>391</v>
      </c>
      <c r="I400" s="205"/>
      <c r="J400" s="374" t="s">
        <v>398</v>
      </c>
      <c r="K400" s="203"/>
      <c r="L400" s="203"/>
    </row>
    <row r="401" spans="1:12" s="67" customFormat="1" ht="19.5" customHeight="1">
      <c r="A401" s="117"/>
      <c r="B401" s="83" t="s">
        <v>296</v>
      </c>
      <c r="C401" s="94"/>
      <c r="D401" s="178"/>
      <c r="E401" s="96"/>
      <c r="F401" s="96"/>
      <c r="G401" s="96"/>
      <c r="H401" s="143">
        <v>65107186872</v>
      </c>
      <c r="I401" s="143"/>
      <c r="J401" s="143">
        <v>60637874941</v>
      </c>
      <c r="K401" s="203"/>
      <c r="L401" s="203"/>
    </row>
    <row r="402" spans="1:12" s="67" customFormat="1" ht="19.5" customHeight="1">
      <c r="A402" s="117"/>
      <c r="B402" s="83" t="s">
        <v>297</v>
      </c>
      <c r="C402" s="94"/>
      <c r="D402" s="178"/>
      <c r="E402" s="96"/>
      <c r="F402" s="96"/>
      <c r="G402" s="96"/>
      <c r="H402" s="143">
        <v>3037277664</v>
      </c>
      <c r="I402" s="143"/>
      <c r="J402" s="143">
        <v>2673849161</v>
      </c>
      <c r="K402" s="203"/>
      <c r="L402" s="203"/>
    </row>
    <row r="403" spans="1:13" s="67" customFormat="1" ht="19.5" customHeight="1">
      <c r="A403" s="117"/>
      <c r="B403" s="83" t="s">
        <v>298</v>
      </c>
      <c r="C403" s="94"/>
      <c r="D403" s="96"/>
      <c r="E403" s="96"/>
      <c r="F403" s="96"/>
      <c r="G403" s="96"/>
      <c r="H403" s="143">
        <v>3864960353</v>
      </c>
      <c r="I403" s="143"/>
      <c r="J403" s="143">
        <v>2602350062</v>
      </c>
      <c r="K403" s="203"/>
      <c r="L403" s="203"/>
      <c r="M403" s="234"/>
    </row>
    <row r="404" spans="1:12" s="67" customFormat="1" ht="19.5" customHeight="1">
      <c r="A404" s="117"/>
      <c r="B404" s="83" t="s">
        <v>299</v>
      </c>
      <c r="C404" s="94"/>
      <c r="D404" s="96"/>
      <c r="E404" s="96"/>
      <c r="F404" s="96"/>
      <c r="G404" s="96"/>
      <c r="H404" s="143">
        <v>17284827600</v>
      </c>
      <c r="I404" s="143"/>
      <c r="J404" s="143">
        <v>14025751554</v>
      </c>
      <c r="K404" s="203"/>
      <c r="L404" s="203"/>
    </row>
    <row r="405" spans="1:12" s="40" customFormat="1" ht="19.5" customHeight="1">
      <c r="A405" s="117"/>
      <c r="B405" s="117"/>
      <c r="C405" s="95" t="s">
        <v>88</v>
      </c>
      <c r="D405" s="94"/>
      <c r="E405" s="96"/>
      <c r="F405" s="96"/>
      <c r="G405" s="79"/>
      <c r="H405" s="233">
        <f>SUM(H401:H404)</f>
        <v>89294252489</v>
      </c>
      <c r="I405" s="81"/>
      <c r="J405" s="369">
        <f>SUM(J401:J404)</f>
        <v>79939825718</v>
      </c>
      <c r="K405" s="203">
        <f>H405-'DN - BCKQKD'!D12-'DN - BCKQKD'!D17-'DN - BCKQKD'!D18</f>
        <v>0</v>
      </c>
      <c r="L405" s="203">
        <f>J405-'DN - BCKQKD'!E12-'DN - BCKQKD'!E17-'DN - BCKQKD'!E18</f>
        <v>0</v>
      </c>
    </row>
    <row r="406" spans="1:12" s="40" customFormat="1" ht="30" customHeight="1" hidden="1">
      <c r="A406" s="224" t="s">
        <v>300</v>
      </c>
      <c r="B406" s="79" t="s">
        <v>301</v>
      </c>
      <c r="C406" s="36"/>
      <c r="D406" s="79"/>
      <c r="E406" s="96"/>
      <c r="F406" s="97"/>
      <c r="G406" s="235"/>
      <c r="H406" s="236"/>
      <c r="I406" s="236"/>
      <c r="J406" s="236"/>
      <c r="K406" s="203"/>
      <c r="L406" s="203"/>
    </row>
    <row r="407" spans="1:12" s="40" customFormat="1" ht="30" customHeight="1" hidden="1">
      <c r="A407" s="61" t="s">
        <v>744</v>
      </c>
      <c r="B407" s="224" t="s">
        <v>302</v>
      </c>
      <c r="C407" s="79"/>
      <c r="D407" s="97"/>
      <c r="E407" s="97"/>
      <c r="F407" s="97"/>
      <c r="G407" s="235"/>
      <c r="H407" s="36"/>
      <c r="I407" s="104"/>
      <c r="J407" s="36"/>
      <c r="K407" s="203"/>
      <c r="L407" s="203"/>
    </row>
    <row r="408" spans="1:12" s="40" customFormat="1" ht="30" customHeight="1" hidden="1">
      <c r="A408" s="66" t="s">
        <v>303</v>
      </c>
      <c r="B408" s="115" t="s">
        <v>304</v>
      </c>
      <c r="C408" s="36"/>
      <c r="D408" s="237"/>
      <c r="E408" s="237"/>
      <c r="F408" s="237"/>
      <c r="G408" s="238"/>
      <c r="H408" s="205" t="str">
        <f>H400</f>
        <v>Q II 2012</v>
      </c>
      <c r="I408" s="104"/>
      <c r="J408" s="205" t="str">
        <f>J400</f>
        <v>Q II 2011</v>
      </c>
      <c r="K408" s="203"/>
      <c r="L408" s="203"/>
    </row>
    <row r="409" spans="1:12" s="40" customFormat="1" ht="19.5" customHeight="1" hidden="1">
      <c r="A409" s="63"/>
      <c r="B409" s="77" t="s">
        <v>305</v>
      </c>
      <c r="C409" s="36"/>
      <c r="D409" s="79"/>
      <c r="E409" s="96"/>
      <c r="F409" s="96"/>
      <c r="G409" s="96"/>
      <c r="H409" s="224"/>
      <c r="I409" s="143"/>
      <c r="J409" s="205"/>
      <c r="K409" s="203"/>
      <c r="L409" s="203"/>
    </row>
    <row r="410" spans="1:12" s="40" customFormat="1" ht="19.5" customHeight="1" hidden="1">
      <c r="A410" s="63"/>
      <c r="B410" s="77" t="s">
        <v>306</v>
      </c>
      <c r="C410" s="36"/>
      <c r="D410" s="79"/>
      <c r="E410" s="96"/>
      <c r="F410" s="96"/>
      <c r="G410" s="96"/>
      <c r="H410" s="96"/>
      <c r="I410" s="143"/>
      <c r="J410" s="143"/>
      <c r="K410" s="203"/>
      <c r="L410" s="203"/>
    </row>
    <row r="411" spans="1:12" s="40" customFormat="1" ht="19.5" customHeight="1" hidden="1">
      <c r="A411" s="63"/>
      <c r="B411" s="77" t="s">
        <v>307</v>
      </c>
      <c r="C411" s="36"/>
      <c r="D411" s="79"/>
      <c r="E411" s="96"/>
      <c r="F411" s="96"/>
      <c r="G411" s="96"/>
      <c r="H411" s="96"/>
      <c r="I411" s="143"/>
      <c r="J411" s="143"/>
      <c r="K411" s="203"/>
      <c r="L411" s="203"/>
    </row>
    <row r="412" spans="1:12" s="40" customFormat="1" ht="19.5" customHeight="1" hidden="1">
      <c r="A412" s="63"/>
      <c r="B412" s="77" t="s">
        <v>308</v>
      </c>
      <c r="C412" s="36"/>
      <c r="D412" s="79"/>
      <c r="E412" s="96"/>
      <c r="F412" s="96"/>
      <c r="G412" s="96"/>
      <c r="H412" s="239"/>
      <c r="I412" s="143"/>
      <c r="J412" s="146"/>
      <c r="K412" s="203"/>
      <c r="L412" s="203"/>
    </row>
    <row r="413" spans="1:12" s="40" customFormat="1" ht="19.5" customHeight="1" hidden="1">
      <c r="A413" s="63"/>
      <c r="B413" s="77"/>
      <c r="C413" s="36"/>
      <c r="D413" s="79"/>
      <c r="E413" s="96"/>
      <c r="F413" s="96"/>
      <c r="G413" s="96"/>
      <c r="H413" s="96"/>
      <c r="I413" s="143"/>
      <c r="J413" s="143"/>
      <c r="K413" s="203"/>
      <c r="L413" s="203"/>
    </row>
    <row r="414" spans="1:12" s="40" customFormat="1" ht="19.5" customHeight="1" hidden="1">
      <c r="A414" s="63"/>
      <c r="B414" s="77"/>
      <c r="C414" s="36"/>
      <c r="D414" s="79"/>
      <c r="E414" s="96"/>
      <c r="F414" s="96"/>
      <c r="G414" s="96"/>
      <c r="H414" s="96"/>
      <c r="I414" s="143"/>
      <c r="J414" s="143"/>
      <c r="K414" s="203"/>
      <c r="L414" s="203"/>
    </row>
    <row r="415" spans="1:12" s="40" customFormat="1" ht="19.5" customHeight="1" hidden="1">
      <c r="A415" s="63"/>
      <c r="B415" s="77"/>
      <c r="C415" s="36"/>
      <c r="D415" s="79"/>
      <c r="E415" s="96"/>
      <c r="F415" s="96"/>
      <c r="G415" s="96"/>
      <c r="H415" s="96"/>
      <c r="I415" s="143"/>
      <c r="J415" s="143"/>
      <c r="K415" s="203"/>
      <c r="L415" s="203"/>
    </row>
    <row r="416" spans="1:12" s="40" customFormat="1" ht="19.5" customHeight="1" hidden="1">
      <c r="A416" s="61" t="s">
        <v>744</v>
      </c>
      <c r="B416" s="224" t="s">
        <v>309</v>
      </c>
      <c r="C416" s="79"/>
      <c r="D416" s="97"/>
      <c r="E416" s="97"/>
      <c r="F416" s="97"/>
      <c r="G416" s="235"/>
      <c r="H416" s="205"/>
      <c r="I416" s="104"/>
      <c r="J416" s="205"/>
      <c r="K416" s="203"/>
      <c r="L416" s="203"/>
    </row>
    <row r="417" spans="1:12" s="197" customFormat="1" ht="19.5" customHeight="1" hidden="1">
      <c r="A417" s="61"/>
      <c r="B417" s="224"/>
      <c r="C417" s="79"/>
      <c r="D417" s="97"/>
      <c r="E417" s="97"/>
      <c r="F417" s="97"/>
      <c r="G417" s="235"/>
      <c r="H417" s="205"/>
      <c r="I417" s="104"/>
      <c r="J417" s="205"/>
      <c r="K417" s="203"/>
      <c r="L417" s="203"/>
    </row>
    <row r="418" spans="1:12" s="40" customFormat="1" ht="19.5" customHeight="1" hidden="1">
      <c r="A418" s="240" t="s">
        <v>310</v>
      </c>
      <c r="B418" s="467" t="s">
        <v>311</v>
      </c>
      <c r="C418" s="468"/>
      <c r="D418" s="468"/>
      <c r="E418" s="468"/>
      <c r="F418" s="468"/>
      <c r="G418" s="468"/>
      <c r="H418" s="468"/>
      <c r="I418" s="468"/>
      <c r="J418" s="468"/>
      <c r="K418" s="203"/>
      <c r="L418" s="203"/>
    </row>
    <row r="419" spans="1:12" s="40" customFormat="1" ht="19.5" customHeight="1" hidden="1">
      <c r="A419" s="63"/>
      <c r="B419" s="115"/>
      <c r="C419" s="228"/>
      <c r="D419" s="97"/>
      <c r="E419" s="97"/>
      <c r="F419" s="97"/>
      <c r="G419" s="235"/>
      <c r="H419" s="241"/>
      <c r="I419" s="241"/>
      <c r="J419" s="241"/>
      <c r="K419" s="203"/>
      <c r="L419" s="203"/>
    </row>
    <row r="420" spans="1:12" s="40" customFormat="1" ht="19.5" customHeight="1" hidden="1">
      <c r="A420" s="63"/>
      <c r="B420" s="242" t="s">
        <v>312</v>
      </c>
      <c r="C420" s="228"/>
      <c r="D420" s="97"/>
      <c r="E420" s="97"/>
      <c r="F420" s="97"/>
      <c r="G420" s="235"/>
      <c r="H420" s="243" t="s">
        <v>343</v>
      </c>
      <c r="I420" s="244"/>
      <c r="J420" s="245" t="s">
        <v>344</v>
      </c>
      <c r="K420" s="203"/>
      <c r="L420" s="203"/>
    </row>
    <row r="421" spans="1:12" s="40" customFormat="1" ht="19.5" customHeight="1" hidden="1">
      <c r="A421" s="63"/>
      <c r="B421" s="77" t="s">
        <v>313</v>
      </c>
      <c r="C421" s="228"/>
      <c r="D421" s="97"/>
      <c r="E421" s="97"/>
      <c r="F421" s="97"/>
      <c r="G421" s="235"/>
      <c r="H421" s="246"/>
      <c r="I421" s="241"/>
      <c r="J421" s="36"/>
      <c r="K421" s="203"/>
      <c r="L421" s="203"/>
    </row>
    <row r="422" spans="1:12" s="40" customFormat="1" ht="19.5" customHeight="1" hidden="1">
      <c r="A422" s="63"/>
      <c r="B422" s="77" t="s">
        <v>314</v>
      </c>
      <c r="C422" s="228"/>
      <c r="D422" s="97"/>
      <c r="E422" s="97"/>
      <c r="F422" s="97"/>
      <c r="G422" s="235"/>
      <c r="H422" s="246"/>
      <c r="I422" s="241"/>
      <c r="J422" s="36"/>
      <c r="K422" s="203"/>
      <c r="L422" s="203"/>
    </row>
    <row r="423" spans="1:12" s="40" customFormat="1" ht="19.5" customHeight="1" hidden="1">
      <c r="A423" s="63"/>
      <c r="B423" s="77" t="s">
        <v>315</v>
      </c>
      <c r="C423" s="228"/>
      <c r="D423" s="97"/>
      <c r="E423" s="97"/>
      <c r="F423" s="97"/>
      <c r="G423" s="235"/>
      <c r="H423" s="246"/>
      <c r="I423" s="241"/>
      <c r="J423" s="241"/>
      <c r="K423" s="203"/>
      <c r="L423" s="203"/>
    </row>
    <row r="424" spans="1:12" s="40" customFormat="1" ht="19.5" customHeight="1" hidden="1">
      <c r="A424" s="63"/>
      <c r="B424" s="33" t="s">
        <v>316</v>
      </c>
      <c r="C424" s="228"/>
      <c r="D424" s="97"/>
      <c r="E424" s="97"/>
      <c r="F424" s="97"/>
      <c r="G424" s="235"/>
      <c r="H424" s="246"/>
      <c r="I424" s="241"/>
      <c r="J424" s="241"/>
      <c r="K424" s="203"/>
      <c r="L424" s="203"/>
    </row>
    <row r="425" spans="1:12" s="40" customFormat="1" ht="19.5" customHeight="1" hidden="1">
      <c r="A425" s="63"/>
      <c r="B425" s="33" t="s">
        <v>317</v>
      </c>
      <c r="C425" s="33"/>
      <c r="D425" s="33"/>
      <c r="E425" s="33"/>
      <c r="F425" s="97"/>
      <c r="G425" s="235"/>
      <c r="H425" s="143"/>
      <c r="I425" s="247"/>
      <c r="J425" s="247"/>
      <c r="K425" s="203"/>
      <c r="L425" s="203"/>
    </row>
    <row r="426" spans="1:12" s="40" customFormat="1" ht="19.5" customHeight="1" hidden="1" thickBot="1">
      <c r="A426" s="63"/>
      <c r="B426" s="46" t="s">
        <v>318</v>
      </c>
      <c r="C426" s="33"/>
      <c r="D426" s="33"/>
      <c r="E426" s="33"/>
      <c r="F426" s="97"/>
      <c r="G426" s="235"/>
      <c r="H426" s="208"/>
      <c r="I426" s="247"/>
      <c r="J426" s="248">
        <v>3234323148</v>
      </c>
      <c r="K426" s="203"/>
      <c r="L426" s="203"/>
    </row>
    <row r="427" spans="1:12" s="40" customFormat="1" ht="37.5" customHeight="1">
      <c r="A427" s="63"/>
      <c r="B427" s="228"/>
      <c r="C427" s="228"/>
      <c r="D427" s="97"/>
      <c r="E427" s="97"/>
      <c r="F427" s="97"/>
      <c r="G427" s="463" t="s">
        <v>273</v>
      </c>
      <c r="H427" s="463"/>
      <c r="I427" s="463"/>
      <c r="J427" s="463"/>
      <c r="K427" s="203"/>
      <c r="L427" s="203"/>
    </row>
    <row r="428" spans="1:12" ht="40.5" customHeight="1">
      <c r="A428" s="317" t="s">
        <v>347</v>
      </c>
      <c r="B428" s="317"/>
      <c r="C428" s="317"/>
      <c r="D428" s="317"/>
      <c r="E428" s="317"/>
      <c r="F428" s="95"/>
      <c r="G428" s="95"/>
      <c r="H428" s="95"/>
      <c r="I428" s="95"/>
      <c r="J428" s="95"/>
      <c r="K428" s="203"/>
      <c r="L428" s="203"/>
    </row>
    <row r="429" spans="1:12" ht="18" customHeight="1">
      <c r="A429" s="315"/>
      <c r="B429" s="315"/>
      <c r="C429" s="314"/>
      <c r="D429" s="316"/>
      <c r="E429" s="315"/>
      <c r="F429" s="315"/>
      <c r="G429" s="315"/>
      <c r="H429" s="315"/>
      <c r="I429" s="315"/>
      <c r="J429" s="315"/>
      <c r="K429" s="203"/>
      <c r="L429" s="203"/>
    </row>
    <row r="430" spans="1:12" ht="18" customHeight="1">
      <c r="A430" s="315"/>
      <c r="B430" s="315"/>
      <c r="C430" s="314"/>
      <c r="D430" s="316"/>
      <c r="E430" s="315"/>
      <c r="F430" s="315"/>
      <c r="G430" s="315"/>
      <c r="H430" s="315"/>
      <c r="I430" s="315"/>
      <c r="J430" s="315"/>
      <c r="K430" s="203"/>
      <c r="L430" s="203"/>
    </row>
    <row r="431" spans="1:12" ht="18" customHeight="1">
      <c r="A431" s="315"/>
      <c r="B431" s="315"/>
      <c r="C431" s="314"/>
      <c r="D431" s="316"/>
      <c r="E431" s="315"/>
      <c r="F431" s="315"/>
      <c r="G431" s="315"/>
      <c r="H431" s="315"/>
      <c r="I431" s="315"/>
      <c r="J431" s="315"/>
      <c r="K431" s="203"/>
      <c r="L431" s="203"/>
    </row>
    <row r="432" spans="1:12" ht="18" customHeight="1">
      <c r="A432" s="315"/>
      <c r="B432" s="315"/>
      <c r="C432" s="314"/>
      <c r="D432" s="316"/>
      <c r="E432" s="315"/>
      <c r="F432" s="315"/>
      <c r="G432" s="315"/>
      <c r="H432" s="315"/>
      <c r="I432" s="315"/>
      <c r="J432" s="315"/>
      <c r="K432" s="203"/>
      <c r="L432" s="203"/>
    </row>
    <row r="433" spans="1:12" ht="18" customHeight="1">
      <c r="A433" s="315"/>
      <c r="B433" s="315"/>
      <c r="C433" s="314"/>
      <c r="D433" s="316"/>
      <c r="E433" s="315"/>
      <c r="F433" s="315"/>
      <c r="G433" s="315"/>
      <c r="H433" s="315"/>
      <c r="I433" s="315"/>
      <c r="J433" s="315"/>
      <c r="K433" s="203"/>
      <c r="L433" s="203"/>
    </row>
    <row r="434" spans="1:12" ht="18" customHeight="1">
      <c r="A434" s="317" t="s">
        <v>346</v>
      </c>
      <c r="B434" s="317"/>
      <c r="C434" s="317"/>
      <c r="D434" s="317"/>
      <c r="E434" s="317"/>
      <c r="K434" s="203"/>
      <c r="L434" s="203"/>
    </row>
    <row r="435" spans="1:12" ht="18" customHeight="1">
      <c r="A435" s="34"/>
      <c r="B435" s="34"/>
      <c r="C435" s="34"/>
      <c r="D435" s="34"/>
      <c r="E435" s="34"/>
      <c r="F435" s="34" t="s">
        <v>345</v>
      </c>
      <c r="G435" s="34"/>
      <c r="H435" s="34"/>
      <c r="I435" s="34"/>
      <c r="J435" s="34"/>
      <c r="K435" s="34"/>
      <c r="L435" s="34"/>
    </row>
    <row r="436" spans="1:12" ht="18" customHeight="1">
      <c r="A436" s="34"/>
      <c r="B436" s="34"/>
      <c r="C436" s="34"/>
      <c r="D436" s="34"/>
      <c r="E436" s="34"/>
      <c r="F436" s="34"/>
      <c r="G436" s="34"/>
      <c r="H436" s="34"/>
      <c r="I436" s="34"/>
      <c r="J436" s="34"/>
      <c r="K436" s="34"/>
      <c r="L436" s="34"/>
    </row>
    <row r="437" spans="1:12" ht="18" customHeight="1" hidden="1">
      <c r="A437" s="34"/>
      <c r="B437" s="34"/>
      <c r="C437" s="34"/>
      <c r="D437" s="34"/>
      <c r="E437" s="34"/>
      <c r="F437" s="34"/>
      <c r="G437" s="34"/>
      <c r="H437" s="34"/>
      <c r="I437" s="34"/>
      <c r="J437" s="34"/>
      <c r="K437" s="34"/>
      <c r="L437" s="34"/>
    </row>
    <row r="438" spans="1:12" ht="18" customHeight="1" hidden="1">
      <c r="A438" s="34"/>
      <c r="B438" s="34"/>
      <c r="C438" s="34"/>
      <c r="D438" s="34"/>
      <c r="E438" s="34"/>
      <c r="F438" s="34"/>
      <c r="G438" s="34"/>
      <c r="H438" s="34"/>
      <c r="I438" s="34"/>
      <c r="J438" s="34"/>
      <c r="K438" s="34"/>
      <c r="L438" s="34"/>
    </row>
    <row r="439" spans="1:12" ht="18" customHeight="1" hidden="1">
      <c r="A439" s="34"/>
      <c r="B439" s="34"/>
      <c r="C439" s="34"/>
      <c r="D439" s="34"/>
      <c r="E439" s="34"/>
      <c r="F439" s="34"/>
      <c r="G439" s="34"/>
      <c r="H439" s="34"/>
      <c r="I439" s="34"/>
      <c r="J439" s="34"/>
      <c r="K439" s="34"/>
      <c r="L439" s="34"/>
    </row>
    <row r="440" spans="1:12" ht="18" customHeight="1" hidden="1">
      <c r="A440" s="34"/>
      <c r="B440" s="34"/>
      <c r="C440" s="34"/>
      <c r="D440" s="34"/>
      <c r="E440" s="34"/>
      <c r="F440" s="34"/>
      <c r="G440" s="34"/>
      <c r="H440" s="34"/>
      <c r="I440" s="34"/>
      <c r="J440" s="34"/>
      <c r="K440" s="34"/>
      <c r="L440" s="34"/>
    </row>
    <row r="441" spans="1:12" ht="18" customHeight="1" hidden="1">
      <c r="A441" s="34"/>
      <c r="B441" s="34"/>
      <c r="C441" s="34"/>
      <c r="D441" s="34"/>
      <c r="E441" s="34"/>
      <c r="F441" s="34"/>
      <c r="G441" s="34"/>
      <c r="H441" s="34"/>
      <c r="I441" s="34"/>
      <c r="J441" s="34"/>
      <c r="K441" s="34"/>
      <c r="L441" s="34"/>
    </row>
    <row r="442" spans="1:12" ht="18" customHeight="1" hidden="1">
      <c r="A442" s="34"/>
      <c r="B442" s="34"/>
      <c r="C442" s="34"/>
      <c r="D442" s="34"/>
      <c r="E442" s="34"/>
      <c r="F442" s="34"/>
      <c r="G442" s="34"/>
      <c r="H442" s="34"/>
      <c r="I442" s="34"/>
      <c r="J442" s="34"/>
      <c r="K442" s="34"/>
      <c r="L442" s="34"/>
    </row>
    <row r="443" spans="1:12" ht="18" customHeight="1" hidden="1">
      <c r="A443" s="34"/>
      <c r="B443" s="34"/>
      <c r="C443" s="34"/>
      <c r="D443" s="34"/>
      <c r="E443" s="34"/>
      <c r="F443" s="34"/>
      <c r="G443" s="34"/>
      <c r="H443" s="34"/>
      <c r="I443" s="34"/>
      <c r="J443" s="34"/>
      <c r="K443" s="34"/>
      <c r="L443" s="34"/>
    </row>
    <row r="444" spans="1:12" ht="18" customHeight="1" hidden="1">
      <c r="A444" s="34"/>
      <c r="B444" s="34"/>
      <c r="C444" s="34"/>
      <c r="D444" s="34"/>
      <c r="E444" s="34"/>
      <c r="F444" s="34"/>
      <c r="G444" s="34"/>
      <c r="H444" s="34"/>
      <c r="I444" s="34"/>
      <c r="J444" s="34"/>
      <c r="K444" s="34"/>
      <c r="L444" s="34"/>
    </row>
    <row r="445" spans="1:12" ht="18" customHeight="1" hidden="1">
      <c r="A445" s="34"/>
      <c r="B445" s="34"/>
      <c r="C445" s="34"/>
      <c r="D445" s="34"/>
      <c r="E445" s="34"/>
      <c r="F445" s="34"/>
      <c r="G445" s="34"/>
      <c r="H445" s="34"/>
      <c r="I445" s="34"/>
      <c r="J445" s="34"/>
      <c r="K445" s="34"/>
      <c r="L445" s="34"/>
    </row>
    <row r="446" spans="1:12" ht="18" customHeight="1" hidden="1">
      <c r="A446" s="34"/>
      <c r="B446" s="34"/>
      <c r="C446" s="34"/>
      <c r="D446" s="34"/>
      <c r="E446" s="34"/>
      <c r="F446" s="34"/>
      <c r="G446" s="34"/>
      <c r="H446" s="34"/>
      <c r="I446" s="34"/>
      <c r="J446" s="34"/>
      <c r="K446" s="34"/>
      <c r="L446" s="34"/>
    </row>
    <row r="447" spans="1:12" ht="18" customHeight="1" hidden="1">
      <c r="A447" s="34"/>
      <c r="B447" s="34"/>
      <c r="C447" s="34"/>
      <c r="D447" s="34"/>
      <c r="E447" s="34"/>
      <c r="F447" s="34"/>
      <c r="G447" s="34"/>
      <c r="H447" s="34"/>
      <c r="I447" s="34"/>
      <c r="J447" s="34"/>
      <c r="K447" s="34"/>
      <c r="L447" s="34"/>
    </row>
    <row r="448" spans="1:12" ht="18" customHeight="1" hidden="1">
      <c r="A448" s="34"/>
      <c r="B448" s="34"/>
      <c r="C448" s="34"/>
      <c r="D448" s="34"/>
      <c r="E448" s="34"/>
      <c r="F448" s="34"/>
      <c r="G448" s="34"/>
      <c r="H448" s="34"/>
      <c r="I448" s="34"/>
      <c r="J448" s="34"/>
      <c r="K448" s="34"/>
      <c r="L448" s="34"/>
    </row>
    <row r="449" spans="1:12" ht="18" customHeight="1" hidden="1">
      <c r="A449" s="34"/>
      <c r="B449" s="34"/>
      <c r="C449" s="34"/>
      <c r="D449" s="34"/>
      <c r="E449" s="34"/>
      <c r="F449" s="34"/>
      <c r="G449" s="34"/>
      <c r="H449" s="34"/>
      <c r="I449" s="34"/>
      <c r="J449" s="34"/>
      <c r="K449" s="34"/>
      <c r="L449" s="34"/>
    </row>
    <row r="450" spans="1:12" ht="18" customHeight="1" hidden="1">
      <c r="A450" s="34"/>
      <c r="B450" s="34"/>
      <c r="C450" s="34"/>
      <c r="D450" s="34"/>
      <c r="E450" s="34"/>
      <c r="F450" s="34"/>
      <c r="G450" s="34"/>
      <c r="H450" s="34"/>
      <c r="I450" s="34"/>
      <c r="J450" s="34"/>
      <c r="K450" s="34"/>
      <c r="L450" s="34"/>
    </row>
    <row r="451" spans="1:12" ht="18" customHeight="1" hidden="1">
      <c r="A451" s="34"/>
      <c r="B451" s="34"/>
      <c r="C451" s="34"/>
      <c r="D451" s="34"/>
      <c r="E451" s="34"/>
      <c r="F451" s="34"/>
      <c r="G451" s="34"/>
      <c r="H451" s="34"/>
      <c r="I451" s="34"/>
      <c r="J451" s="34"/>
      <c r="K451" s="34"/>
      <c r="L451" s="34"/>
    </row>
    <row r="452" spans="1:12" ht="18" customHeight="1" hidden="1">
      <c r="A452" s="34"/>
      <c r="B452" s="34"/>
      <c r="C452" s="34"/>
      <c r="D452" s="34"/>
      <c r="E452" s="34"/>
      <c r="F452" s="34"/>
      <c r="G452" s="34"/>
      <c r="H452" s="34"/>
      <c r="I452" s="34"/>
      <c r="J452" s="34"/>
      <c r="K452" s="34"/>
      <c r="L452" s="34"/>
    </row>
    <row r="453" spans="1:12" ht="18" customHeight="1" hidden="1">
      <c r="A453" s="34"/>
      <c r="B453" s="34"/>
      <c r="C453" s="34"/>
      <c r="D453" s="34"/>
      <c r="E453" s="34"/>
      <c r="F453" s="34"/>
      <c r="G453" s="34"/>
      <c r="H453" s="34"/>
      <c r="I453" s="34"/>
      <c r="J453" s="34"/>
      <c r="K453" s="34"/>
      <c r="L453" s="34"/>
    </row>
    <row r="454" spans="1:12" ht="18" customHeight="1" hidden="1">
      <c r="A454" s="34"/>
      <c r="B454" s="34"/>
      <c r="C454" s="34"/>
      <c r="D454" s="34"/>
      <c r="E454" s="34"/>
      <c r="F454" s="34"/>
      <c r="G454" s="34"/>
      <c r="H454" s="34"/>
      <c r="I454" s="34"/>
      <c r="J454" s="34"/>
      <c r="K454" s="34"/>
      <c r="L454" s="34"/>
    </row>
    <row r="455" spans="1:12" ht="18" customHeight="1" hidden="1">
      <c r="A455" s="34"/>
      <c r="B455" s="34"/>
      <c r="C455" s="34"/>
      <c r="D455" s="34"/>
      <c r="E455" s="34"/>
      <c r="F455" s="34"/>
      <c r="G455" s="34"/>
      <c r="H455" s="34"/>
      <c r="I455" s="34"/>
      <c r="J455" s="34"/>
      <c r="K455" s="34"/>
      <c r="L455" s="34"/>
    </row>
    <row r="456" spans="1:12" ht="18" customHeight="1" hidden="1">
      <c r="A456" s="34"/>
      <c r="B456" s="34"/>
      <c r="C456" s="34"/>
      <c r="D456" s="34"/>
      <c r="E456" s="34"/>
      <c r="F456" s="34"/>
      <c r="G456" s="34"/>
      <c r="H456" s="34"/>
      <c r="I456" s="34"/>
      <c r="J456" s="34"/>
      <c r="K456" s="34"/>
      <c r="L456" s="34"/>
    </row>
    <row r="457" spans="1:12" ht="18" customHeight="1" hidden="1">
      <c r="A457" s="34"/>
      <c r="B457" s="34"/>
      <c r="C457" s="34"/>
      <c r="D457" s="34"/>
      <c r="E457" s="34"/>
      <c r="F457" s="34"/>
      <c r="G457" s="34"/>
      <c r="H457" s="34"/>
      <c r="I457" s="34"/>
      <c r="J457" s="34"/>
      <c r="K457" s="34"/>
      <c r="L457" s="34"/>
    </row>
    <row r="458" spans="1:12" ht="18" customHeight="1" hidden="1">
      <c r="A458" s="34"/>
      <c r="B458" s="34"/>
      <c r="C458" s="34"/>
      <c r="D458" s="34"/>
      <c r="E458" s="34"/>
      <c r="F458" s="34"/>
      <c r="G458" s="34"/>
      <c r="H458" s="34"/>
      <c r="I458" s="34"/>
      <c r="J458" s="34"/>
      <c r="K458" s="34"/>
      <c r="L458" s="34"/>
    </row>
    <row r="459" spans="1:12" ht="18" customHeight="1" hidden="1">
      <c r="A459" s="34"/>
      <c r="B459" s="34"/>
      <c r="C459" s="34"/>
      <c r="D459" s="34"/>
      <c r="E459" s="34"/>
      <c r="F459" s="34"/>
      <c r="G459" s="34"/>
      <c r="H459" s="34"/>
      <c r="I459" s="34"/>
      <c r="J459" s="34"/>
      <c r="K459" s="34"/>
      <c r="L459" s="34"/>
    </row>
    <row r="460" spans="1:12" ht="18" customHeight="1" hidden="1">
      <c r="A460" s="34"/>
      <c r="B460" s="34"/>
      <c r="C460" s="34"/>
      <c r="D460" s="34"/>
      <c r="E460" s="34"/>
      <c r="F460" s="34"/>
      <c r="G460" s="34"/>
      <c r="H460" s="34"/>
      <c r="I460" s="34"/>
      <c r="J460" s="34"/>
      <c r="K460" s="34"/>
      <c r="L460" s="34"/>
    </row>
    <row r="461" spans="1:12" ht="18" customHeight="1" hidden="1">
      <c r="A461" s="34"/>
      <c r="B461" s="34"/>
      <c r="C461" s="34"/>
      <c r="D461" s="34"/>
      <c r="E461" s="34"/>
      <c r="F461" s="34"/>
      <c r="G461" s="34"/>
      <c r="H461" s="34"/>
      <c r="I461" s="34"/>
      <c r="J461" s="34"/>
      <c r="K461" s="34"/>
      <c r="L461" s="34"/>
    </row>
    <row r="462" spans="1:12" ht="18" customHeight="1" hidden="1">
      <c r="A462" s="34"/>
      <c r="B462" s="34"/>
      <c r="C462" s="34"/>
      <c r="D462" s="34"/>
      <c r="E462" s="34"/>
      <c r="F462" s="34"/>
      <c r="G462" s="34"/>
      <c r="H462" s="34"/>
      <c r="I462" s="34"/>
      <c r="J462" s="34"/>
      <c r="K462" s="34"/>
      <c r="L462" s="34"/>
    </row>
    <row r="463" spans="1:12" ht="18" customHeight="1" hidden="1">
      <c r="A463" s="34"/>
      <c r="B463" s="34"/>
      <c r="C463" s="34"/>
      <c r="D463" s="34"/>
      <c r="E463" s="34"/>
      <c r="F463" s="34"/>
      <c r="G463" s="34"/>
      <c r="H463" s="34"/>
      <c r="I463" s="34"/>
      <c r="J463" s="34"/>
      <c r="K463" s="34"/>
      <c r="L463" s="34"/>
    </row>
    <row r="464" spans="1:12" ht="18" customHeight="1" hidden="1">
      <c r="A464" s="34"/>
      <c r="B464" s="34"/>
      <c r="C464" s="34"/>
      <c r="D464" s="34"/>
      <c r="E464" s="34"/>
      <c r="F464" s="34"/>
      <c r="G464" s="34"/>
      <c r="H464" s="34"/>
      <c r="I464" s="34"/>
      <c r="J464" s="34"/>
      <c r="K464" s="34"/>
      <c r="L464" s="34"/>
    </row>
    <row r="465" spans="1:12" ht="18" customHeight="1" hidden="1">
      <c r="A465" s="34"/>
      <c r="B465" s="34"/>
      <c r="C465" s="34"/>
      <c r="D465" s="34"/>
      <c r="E465" s="34"/>
      <c r="F465" s="34"/>
      <c r="G465" s="34"/>
      <c r="H465" s="34"/>
      <c r="I465" s="34"/>
      <c r="J465" s="34"/>
      <c r="K465" s="34"/>
      <c r="L465" s="34"/>
    </row>
    <row r="466" spans="1:12" ht="18" customHeight="1" hidden="1">
      <c r="A466" s="34"/>
      <c r="B466" s="34"/>
      <c r="C466" s="34"/>
      <c r="D466" s="34"/>
      <c r="E466" s="34"/>
      <c r="F466" s="34"/>
      <c r="G466" s="34"/>
      <c r="H466" s="34"/>
      <c r="I466" s="34"/>
      <c r="J466" s="34"/>
      <c r="K466" s="34"/>
      <c r="L466" s="34"/>
    </row>
    <row r="467" spans="1:12" ht="18" customHeight="1" hidden="1">
      <c r="A467" s="34"/>
      <c r="B467" s="34"/>
      <c r="C467" s="34"/>
      <c r="D467" s="34"/>
      <c r="E467" s="34"/>
      <c r="F467" s="34"/>
      <c r="G467" s="34"/>
      <c r="H467" s="34"/>
      <c r="I467" s="34"/>
      <c r="J467" s="34"/>
      <c r="K467" s="34"/>
      <c r="L467" s="34"/>
    </row>
    <row r="468" spans="1:12" ht="18" customHeight="1" hidden="1">
      <c r="A468" s="34"/>
      <c r="B468" s="34"/>
      <c r="C468" s="34"/>
      <c r="D468" s="34"/>
      <c r="E468" s="34"/>
      <c r="F468" s="34"/>
      <c r="G468" s="34"/>
      <c r="H468" s="34"/>
      <c r="I468" s="34"/>
      <c r="J468" s="34"/>
      <c r="K468" s="34"/>
      <c r="L468" s="34"/>
    </row>
    <row r="469" spans="1:12" ht="18" customHeight="1" hidden="1">
      <c r="A469" s="34"/>
      <c r="B469" s="34"/>
      <c r="C469" s="34"/>
      <c r="D469" s="34"/>
      <c r="E469" s="34"/>
      <c r="F469" s="34"/>
      <c r="G469" s="34"/>
      <c r="H469" s="34"/>
      <c r="I469" s="34"/>
      <c r="J469" s="34"/>
      <c r="K469" s="34"/>
      <c r="L469" s="34"/>
    </row>
    <row r="470" spans="1:12" ht="18" customHeight="1" hidden="1">
      <c r="A470" s="34"/>
      <c r="B470" s="34"/>
      <c r="C470" s="34"/>
      <c r="D470" s="34"/>
      <c r="E470" s="34"/>
      <c r="F470" s="34"/>
      <c r="G470" s="34"/>
      <c r="H470" s="34"/>
      <c r="I470" s="34"/>
      <c r="J470" s="34"/>
      <c r="K470" s="34"/>
      <c r="L470" s="34"/>
    </row>
    <row r="471" spans="1:12" ht="18" customHeight="1" hidden="1">
      <c r="A471" s="34"/>
      <c r="B471" s="34"/>
      <c r="C471" s="34"/>
      <c r="D471" s="34"/>
      <c r="E471" s="34"/>
      <c r="F471" s="34"/>
      <c r="G471" s="34"/>
      <c r="H471" s="34"/>
      <c r="I471" s="34"/>
      <c r="J471" s="34"/>
      <c r="K471" s="34"/>
      <c r="L471" s="34"/>
    </row>
    <row r="472" spans="1:12" ht="18" customHeight="1" hidden="1">
      <c r="A472" s="34"/>
      <c r="B472" s="34"/>
      <c r="C472" s="34"/>
      <c r="D472" s="34"/>
      <c r="E472" s="34"/>
      <c r="F472" s="34"/>
      <c r="G472" s="34"/>
      <c r="H472" s="34"/>
      <c r="I472" s="34"/>
      <c r="J472" s="34"/>
      <c r="K472" s="34"/>
      <c r="L472" s="34"/>
    </row>
    <row r="473" spans="1:12" ht="18" customHeight="1" hidden="1">
      <c r="A473" s="34"/>
      <c r="B473" s="34"/>
      <c r="C473" s="34"/>
      <c r="D473" s="34"/>
      <c r="E473" s="34"/>
      <c r="F473" s="34"/>
      <c r="G473" s="34"/>
      <c r="H473" s="34"/>
      <c r="I473" s="34"/>
      <c r="J473" s="34"/>
      <c r="K473" s="34"/>
      <c r="L473" s="34"/>
    </row>
    <row r="474" spans="1:12" ht="18" customHeight="1" hidden="1">
      <c r="A474" s="34"/>
      <c r="B474" s="34"/>
      <c r="C474" s="34"/>
      <c r="D474" s="34"/>
      <c r="E474" s="34"/>
      <c r="F474" s="34"/>
      <c r="G474" s="34"/>
      <c r="H474" s="34"/>
      <c r="I474" s="34"/>
      <c r="J474" s="34"/>
      <c r="K474" s="34"/>
      <c r="L474" s="34"/>
    </row>
    <row r="475" spans="1:12" ht="18" customHeight="1" hidden="1">
      <c r="A475" s="34"/>
      <c r="B475" s="34"/>
      <c r="C475" s="34"/>
      <c r="D475" s="34"/>
      <c r="E475" s="34"/>
      <c r="F475" s="34"/>
      <c r="G475" s="34"/>
      <c r="H475" s="34"/>
      <c r="I475" s="34"/>
      <c r="J475" s="34"/>
      <c r="K475" s="34"/>
      <c r="L475" s="34"/>
    </row>
    <row r="476" spans="1:12" ht="18" customHeight="1" hidden="1">
      <c r="A476" s="34"/>
      <c r="B476" s="34"/>
      <c r="C476" s="34"/>
      <c r="D476" s="34"/>
      <c r="E476" s="34"/>
      <c r="F476" s="34"/>
      <c r="G476" s="34"/>
      <c r="H476" s="34"/>
      <c r="I476" s="34"/>
      <c r="J476" s="34"/>
      <c r="K476" s="34"/>
      <c r="L476" s="34"/>
    </row>
    <row r="477" spans="1:12" ht="18" customHeight="1" hidden="1">
      <c r="A477" s="34"/>
      <c r="B477" s="34"/>
      <c r="C477" s="34"/>
      <c r="D477" s="34"/>
      <c r="E477" s="34"/>
      <c r="F477" s="34"/>
      <c r="G477" s="34"/>
      <c r="H477" s="34"/>
      <c r="I477" s="34"/>
      <c r="J477" s="34"/>
      <c r="K477" s="34"/>
      <c r="L477" s="34"/>
    </row>
    <row r="478" spans="1:12" ht="18" customHeight="1" hidden="1">
      <c r="A478" s="34"/>
      <c r="B478" s="34"/>
      <c r="C478" s="34"/>
      <c r="D478" s="34"/>
      <c r="E478" s="34"/>
      <c r="F478" s="34"/>
      <c r="G478" s="34"/>
      <c r="H478" s="34"/>
      <c r="I478" s="34"/>
      <c r="J478" s="34"/>
      <c r="K478" s="34"/>
      <c r="L478" s="34"/>
    </row>
    <row r="479" spans="1:12" ht="18" customHeight="1" hidden="1">
      <c r="A479" s="34"/>
      <c r="B479" s="34"/>
      <c r="C479" s="34"/>
      <c r="D479" s="34"/>
      <c r="E479" s="34"/>
      <c r="F479" s="34"/>
      <c r="G479" s="34"/>
      <c r="H479" s="34"/>
      <c r="I479" s="34"/>
      <c r="J479" s="34"/>
      <c r="K479" s="34"/>
      <c r="L479" s="34"/>
    </row>
    <row r="480" spans="1:12" ht="18" customHeight="1" hidden="1">
      <c r="A480" s="34"/>
      <c r="B480" s="34"/>
      <c r="C480" s="34"/>
      <c r="D480" s="34"/>
      <c r="E480" s="34"/>
      <c r="F480" s="34"/>
      <c r="G480" s="34"/>
      <c r="H480" s="34"/>
      <c r="I480" s="34"/>
      <c r="J480" s="34"/>
      <c r="K480" s="34"/>
      <c r="L480" s="34"/>
    </row>
    <row r="481" spans="1:12" ht="18" customHeight="1" hidden="1">
      <c r="A481" s="34"/>
      <c r="B481" s="34"/>
      <c r="C481" s="34"/>
      <c r="D481" s="34"/>
      <c r="E481" s="34"/>
      <c r="F481" s="34"/>
      <c r="G481" s="34"/>
      <c r="H481" s="34"/>
      <c r="I481" s="34"/>
      <c r="J481" s="34"/>
      <c r="K481" s="34"/>
      <c r="L481" s="34"/>
    </row>
    <row r="482" spans="1:12" ht="18" customHeight="1" hidden="1">
      <c r="A482" s="34"/>
      <c r="B482" s="34"/>
      <c r="C482" s="34"/>
      <c r="D482" s="34"/>
      <c r="E482" s="34"/>
      <c r="F482" s="34"/>
      <c r="G482" s="34"/>
      <c r="H482" s="34"/>
      <c r="I482" s="34"/>
      <c r="J482" s="34"/>
      <c r="K482" s="34"/>
      <c r="L482" s="34"/>
    </row>
    <row r="483" spans="1:12" ht="18" customHeight="1" hidden="1">
      <c r="A483" s="34"/>
      <c r="B483" s="34"/>
      <c r="C483" s="34"/>
      <c r="D483" s="34"/>
      <c r="E483" s="34"/>
      <c r="F483" s="34"/>
      <c r="G483" s="34"/>
      <c r="H483" s="34"/>
      <c r="I483" s="34"/>
      <c r="J483" s="34"/>
      <c r="K483" s="34"/>
      <c r="L483" s="34"/>
    </row>
    <row r="484" spans="1:12" ht="18" customHeight="1" hidden="1">
      <c r="A484" s="34"/>
      <c r="B484" s="34"/>
      <c r="C484" s="34"/>
      <c r="D484" s="34"/>
      <c r="E484" s="34"/>
      <c r="F484" s="34"/>
      <c r="G484" s="34"/>
      <c r="H484" s="34"/>
      <c r="I484" s="34"/>
      <c r="J484" s="34"/>
      <c r="K484" s="34"/>
      <c r="L484" s="34"/>
    </row>
    <row r="485" spans="1:12" ht="18" customHeight="1" hidden="1">
      <c r="A485" s="34"/>
      <c r="B485" s="34"/>
      <c r="C485" s="34"/>
      <c r="D485" s="34"/>
      <c r="E485" s="34"/>
      <c r="F485" s="34"/>
      <c r="G485" s="34"/>
      <c r="H485" s="34"/>
      <c r="I485" s="34"/>
      <c r="J485" s="34"/>
      <c r="K485" s="34"/>
      <c r="L485" s="34"/>
    </row>
    <row r="486" spans="1:12" ht="18" customHeight="1" hidden="1">
      <c r="A486" s="34"/>
      <c r="B486" s="34"/>
      <c r="C486" s="34"/>
      <c r="D486" s="34"/>
      <c r="E486" s="34"/>
      <c r="F486" s="34"/>
      <c r="G486" s="34"/>
      <c r="H486" s="34"/>
      <c r="I486" s="34"/>
      <c r="J486" s="34"/>
      <c r="K486" s="34"/>
      <c r="L486" s="34"/>
    </row>
    <row r="487" spans="1:12" ht="18" customHeight="1" hidden="1">
      <c r="A487" s="34"/>
      <c r="B487" s="34"/>
      <c r="C487" s="34"/>
      <c r="D487" s="34"/>
      <c r="E487" s="34"/>
      <c r="F487" s="34"/>
      <c r="G487" s="34"/>
      <c r="H487" s="34"/>
      <c r="I487" s="34"/>
      <c r="J487" s="34"/>
      <c r="K487" s="34"/>
      <c r="L487" s="34"/>
    </row>
    <row r="488" spans="1:12" ht="18" customHeight="1" hidden="1">
      <c r="A488" s="34"/>
      <c r="B488" s="34"/>
      <c r="C488" s="34"/>
      <c r="D488" s="34"/>
      <c r="E488" s="34"/>
      <c r="F488" s="34"/>
      <c r="G488" s="34"/>
      <c r="H488" s="34"/>
      <c r="I488" s="34"/>
      <c r="J488" s="34"/>
      <c r="K488" s="34"/>
      <c r="L488" s="34"/>
    </row>
    <row r="489" spans="1:12" ht="18" customHeight="1" hidden="1">
      <c r="A489" s="34"/>
      <c r="B489" s="34"/>
      <c r="C489" s="34"/>
      <c r="D489" s="34"/>
      <c r="E489" s="34"/>
      <c r="F489" s="34"/>
      <c r="G489" s="34"/>
      <c r="H489" s="34"/>
      <c r="I489" s="34"/>
      <c r="J489" s="34"/>
      <c r="K489" s="34"/>
      <c r="L489" s="34"/>
    </row>
    <row r="490" spans="1:12" ht="18" customHeight="1" hidden="1">
      <c r="A490" s="34"/>
      <c r="B490" s="34"/>
      <c r="C490" s="34"/>
      <c r="D490" s="34"/>
      <c r="E490" s="34"/>
      <c r="F490" s="34"/>
      <c r="G490" s="34"/>
      <c r="H490" s="34"/>
      <c r="I490" s="34"/>
      <c r="J490" s="34"/>
      <c r="K490" s="34"/>
      <c r="L490" s="34"/>
    </row>
    <row r="491" spans="1:12" ht="18" customHeight="1" hidden="1">
      <c r="A491" s="34"/>
      <c r="B491" s="34"/>
      <c r="C491" s="34"/>
      <c r="D491" s="34"/>
      <c r="E491" s="34"/>
      <c r="F491" s="34"/>
      <c r="G491" s="34"/>
      <c r="H491" s="34"/>
      <c r="I491" s="34"/>
      <c r="J491" s="34"/>
      <c r="K491" s="34"/>
      <c r="L491" s="34"/>
    </row>
    <row r="492" spans="1:12" ht="18" customHeight="1" hidden="1">
      <c r="A492" s="34"/>
      <c r="B492" s="34"/>
      <c r="C492" s="34"/>
      <c r="D492" s="34"/>
      <c r="E492" s="34"/>
      <c r="F492" s="34"/>
      <c r="G492" s="34"/>
      <c r="H492" s="34"/>
      <c r="I492" s="34"/>
      <c r="J492" s="34"/>
      <c r="K492" s="34"/>
      <c r="L492" s="34"/>
    </row>
    <row r="493" spans="1:12" ht="18" customHeight="1" hidden="1">
      <c r="A493" s="34"/>
      <c r="B493" s="34"/>
      <c r="C493" s="34"/>
      <c r="D493" s="34"/>
      <c r="E493" s="34"/>
      <c r="F493" s="34"/>
      <c r="G493" s="34"/>
      <c r="H493" s="34"/>
      <c r="I493" s="34"/>
      <c r="J493" s="34"/>
      <c r="K493" s="34"/>
      <c r="L493" s="34"/>
    </row>
    <row r="494" spans="1:12" ht="18" customHeight="1" hidden="1">
      <c r="A494" s="34"/>
      <c r="B494" s="34"/>
      <c r="C494" s="34"/>
      <c r="D494" s="34"/>
      <c r="E494" s="34"/>
      <c r="F494" s="34"/>
      <c r="G494" s="34"/>
      <c r="H494" s="34"/>
      <c r="I494" s="34"/>
      <c r="J494" s="34"/>
      <c r="K494" s="34"/>
      <c r="L494" s="34"/>
    </row>
    <row r="495" spans="1:12" ht="18" customHeight="1" hidden="1">
      <c r="A495" s="34"/>
      <c r="B495" s="34"/>
      <c r="C495" s="34"/>
      <c r="D495" s="34"/>
      <c r="E495" s="34"/>
      <c r="F495" s="34"/>
      <c r="G495" s="34"/>
      <c r="H495" s="34"/>
      <c r="I495" s="34"/>
      <c r="J495" s="34"/>
      <c r="K495" s="34"/>
      <c r="L495" s="34"/>
    </row>
    <row r="496" spans="1:12" ht="18" customHeight="1" hidden="1">
      <c r="A496" s="34"/>
      <c r="B496" s="34"/>
      <c r="C496" s="34"/>
      <c r="D496" s="34"/>
      <c r="E496" s="34"/>
      <c r="F496" s="34"/>
      <c r="G496" s="34"/>
      <c r="H496" s="34"/>
      <c r="I496" s="34"/>
      <c r="J496" s="34"/>
      <c r="K496" s="34"/>
      <c r="L496" s="34"/>
    </row>
    <row r="497" spans="1:12" ht="18" customHeight="1" hidden="1">
      <c r="A497" s="34"/>
      <c r="B497" s="34"/>
      <c r="C497" s="34"/>
      <c r="D497" s="34"/>
      <c r="E497" s="34"/>
      <c r="F497" s="34"/>
      <c r="G497" s="34"/>
      <c r="H497" s="34"/>
      <c r="I497" s="34"/>
      <c r="J497" s="34"/>
      <c r="K497" s="34"/>
      <c r="L497" s="34"/>
    </row>
    <row r="498" spans="1:12" ht="18" customHeight="1" hidden="1">
      <c r="A498" s="34"/>
      <c r="B498" s="34"/>
      <c r="C498" s="34"/>
      <c r="D498" s="34"/>
      <c r="E498" s="34"/>
      <c r="F498" s="34"/>
      <c r="G498" s="34"/>
      <c r="H498" s="34"/>
      <c r="I498" s="34"/>
      <c r="J498" s="34"/>
      <c r="K498" s="34"/>
      <c r="L498" s="34"/>
    </row>
    <row r="499" spans="1:12" ht="18" customHeight="1" hidden="1">
      <c r="A499" s="34"/>
      <c r="B499" s="34"/>
      <c r="C499" s="34"/>
      <c r="D499" s="34"/>
      <c r="E499" s="34"/>
      <c r="F499" s="34"/>
      <c r="G499" s="34"/>
      <c r="H499" s="34"/>
      <c r="I499" s="34"/>
      <c r="J499" s="34"/>
      <c r="K499" s="34"/>
      <c r="L499" s="34"/>
    </row>
    <row r="500" spans="1:12" ht="18" customHeight="1" hidden="1">
      <c r="A500" s="34"/>
      <c r="B500" s="34"/>
      <c r="C500" s="34"/>
      <c r="D500" s="34"/>
      <c r="E500" s="34"/>
      <c r="F500" s="34"/>
      <c r="G500" s="34"/>
      <c r="H500" s="34"/>
      <c r="I500" s="34"/>
      <c r="J500" s="34"/>
      <c r="K500" s="34"/>
      <c r="L500" s="34"/>
    </row>
    <row r="501" spans="1:12" ht="18" customHeight="1" hidden="1">
      <c r="A501" s="34"/>
      <c r="B501" s="34"/>
      <c r="C501" s="34"/>
      <c r="D501" s="34"/>
      <c r="E501" s="34"/>
      <c r="F501" s="34"/>
      <c r="G501" s="34"/>
      <c r="H501" s="34"/>
      <c r="I501" s="34"/>
      <c r="J501" s="34"/>
      <c r="K501" s="34"/>
      <c r="L501" s="34"/>
    </row>
    <row r="502" spans="1:12" ht="18" customHeight="1" hidden="1">
      <c r="A502" s="34"/>
      <c r="B502" s="34"/>
      <c r="C502" s="34"/>
      <c r="D502" s="34"/>
      <c r="E502" s="34"/>
      <c r="F502" s="34"/>
      <c r="G502" s="34"/>
      <c r="H502" s="34"/>
      <c r="I502" s="34"/>
      <c r="J502" s="34"/>
      <c r="K502" s="34"/>
      <c r="L502" s="34"/>
    </row>
    <row r="503" spans="1:12" ht="18" customHeight="1" hidden="1">
      <c r="A503" s="34"/>
      <c r="B503" s="34"/>
      <c r="C503" s="34"/>
      <c r="D503" s="34"/>
      <c r="E503" s="34"/>
      <c r="F503" s="34"/>
      <c r="G503" s="34"/>
      <c r="H503" s="34"/>
      <c r="I503" s="34"/>
      <c r="J503" s="34"/>
      <c r="K503" s="34"/>
      <c r="L503" s="34"/>
    </row>
    <row r="504" spans="1:12" ht="18" customHeight="1" hidden="1">
      <c r="A504" s="34"/>
      <c r="B504" s="34"/>
      <c r="C504" s="34"/>
      <c r="D504" s="34"/>
      <c r="E504" s="34"/>
      <c r="F504" s="34"/>
      <c r="G504" s="34"/>
      <c r="H504" s="34"/>
      <c r="I504" s="34"/>
      <c r="J504" s="34"/>
      <c r="K504" s="34"/>
      <c r="L504" s="34"/>
    </row>
    <row r="505" spans="1:12" ht="18" customHeight="1" hidden="1">
      <c r="A505" s="34"/>
      <c r="B505" s="34"/>
      <c r="C505" s="34"/>
      <c r="D505" s="34"/>
      <c r="E505" s="34"/>
      <c r="F505" s="34"/>
      <c r="G505" s="34"/>
      <c r="H505" s="34"/>
      <c r="I505" s="34"/>
      <c r="J505" s="34"/>
      <c r="K505" s="34"/>
      <c r="L505" s="34"/>
    </row>
    <row r="506" spans="1:12" ht="18" customHeight="1" hidden="1">
      <c r="A506" s="34"/>
      <c r="B506" s="34"/>
      <c r="C506" s="34"/>
      <c r="D506" s="34"/>
      <c r="E506" s="34"/>
      <c r="F506" s="34"/>
      <c r="G506" s="34"/>
      <c r="H506" s="34"/>
      <c r="I506" s="34"/>
      <c r="J506" s="34"/>
      <c r="K506" s="34"/>
      <c r="L506" s="34"/>
    </row>
    <row r="507" spans="1:12" ht="18" customHeight="1" hidden="1">
      <c r="A507" s="34"/>
      <c r="B507" s="34"/>
      <c r="C507" s="34"/>
      <c r="D507" s="34"/>
      <c r="E507" s="34"/>
      <c r="F507" s="34"/>
      <c r="G507" s="34"/>
      <c r="H507" s="34"/>
      <c r="I507" s="34"/>
      <c r="J507" s="34"/>
      <c r="K507" s="34"/>
      <c r="L507" s="34"/>
    </row>
    <row r="508" spans="1:12" ht="18" customHeight="1" hidden="1">
      <c r="A508" s="34"/>
      <c r="B508" s="34"/>
      <c r="C508" s="34"/>
      <c r="D508" s="34"/>
      <c r="E508" s="34"/>
      <c r="F508" s="34"/>
      <c r="G508" s="34"/>
      <c r="H508" s="34"/>
      <c r="I508" s="34"/>
      <c r="J508" s="34"/>
      <c r="K508" s="34"/>
      <c r="L508" s="34"/>
    </row>
    <row r="509" spans="1:12" ht="18" customHeight="1" hidden="1">
      <c r="A509" s="34"/>
      <c r="B509" s="34"/>
      <c r="C509" s="34"/>
      <c r="D509" s="34"/>
      <c r="E509" s="34"/>
      <c r="F509" s="34"/>
      <c r="G509" s="34"/>
      <c r="H509" s="34"/>
      <c r="I509" s="34"/>
      <c r="J509" s="34"/>
      <c r="K509" s="34"/>
      <c r="L509" s="34"/>
    </row>
    <row r="510" spans="1:12" ht="18" customHeight="1" hidden="1">
      <c r="A510" s="34"/>
      <c r="B510" s="34"/>
      <c r="C510" s="34"/>
      <c r="D510" s="34"/>
      <c r="E510" s="34"/>
      <c r="F510" s="34"/>
      <c r="G510" s="34"/>
      <c r="H510" s="34"/>
      <c r="I510" s="34"/>
      <c r="J510" s="34"/>
      <c r="K510" s="34"/>
      <c r="L510" s="34"/>
    </row>
    <row r="511" spans="1:12" ht="18" customHeight="1" hidden="1">
      <c r="A511" s="34"/>
      <c r="B511" s="34"/>
      <c r="C511" s="34"/>
      <c r="D511" s="34"/>
      <c r="E511" s="34"/>
      <c r="F511" s="34"/>
      <c r="G511" s="34"/>
      <c r="H511" s="34"/>
      <c r="I511" s="34"/>
      <c r="J511" s="34"/>
      <c r="K511" s="34"/>
      <c r="L511" s="34"/>
    </row>
    <row r="512" spans="1:12" ht="18" customHeight="1" hidden="1">
      <c r="A512" s="34"/>
      <c r="B512" s="34"/>
      <c r="C512" s="34"/>
      <c r="D512" s="34"/>
      <c r="E512" s="34"/>
      <c r="F512" s="34"/>
      <c r="G512" s="34"/>
      <c r="H512" s="34"/>
      <c r="I512" s="34"/>
      <c r="J512" s="34"/>
      <c r="K512" s="34"/>
      <c r="L512" s="34"/>
    </row>
    <row r="513" spans="1:12" ht="18" customHeight="1" hidden="1">
      <c r="A513" s="34"/>
      <c r="B513" s="34"/>
      <c r="C513" s="34"/>
      <c r="D513" s="34"/>
      <c r="E513" s="34"/>
      <c r="F513" s="34"/>
      <c r="G513" s="34"/>
      <c r="H513" s="34"/>
      <c r="I513" s="34"/>
      <c r="J513" s="34"/>
      <c r="K513" s="34"/>
      <c r="L513" s="34"/>
    </row>
    <row r="514" spans="1:12" ht="18" customHeight="1" hidden="1">
      <c r="A514" s="34"/>
      <c r="B514" s="34"/>
      <c r="C514" s="34"/>
      <c r="D514" s="34"/>
      <c r="E514" s="34"/>
      <c r="F514" s="34"/>
      <c r="G514" s="34"/>
      <c r="H514" s="34"/>
      <c r="I514" s="34"/>
      <c r="J514" s="34"/>
      <c r="K514" s="34"/>
      <c r="L514" s="34"/>
    </row>
    <row r="515" spans="1:12" ht="18" customHeight="1" hidden="1">
      <c r="A515" s="34"/>
      <c r="B515" s="34"/>
      <c r="C515" s="34"/>
      <c r="D515" s="34"/>
      <c r="E515" s="34"/>
      <c r="F515" s="34"/>
      <c r="G515" s="34"/>
      <c r="H515" s="34"/>
      <c r="I515" s="34"/>
      <c r="J515" s="34"/>
      <c r="K515" s="34"/>
      <c r="L515" s="34"/>
    </row>
    <row r="516" spans="1:12" ht="18" customHeight="1" hidden="1">
      <c r="A516" s="34"/>
      <c r="B516" s="34"/>
      <c r="C516" s="34"/>
      <c r="D516" s="34"/>
      <c r="E516" s="34"/>
      <c r="F516" s="34"/>
      <c r="G516" s="34"/>
      <c r="H516" s="34"/>
      <c r="I516" s="34"/>
      <c r="J516" s="34"/>
      <c r="K516" s="34"/>
      <c r="L516" s="34"/>
    </row>
    <row r="517" spans="1:12" ht="18" customHeight="1" hidden="1">
      <c r="A517" s="34"/>
      <c r="B517" s="34"/>
      <c r="C517" s="34"/>
      <c r="D517" s="34"/>
      <c r="E517" s="34"/>
      <c r="F517" s="34"/>
      <c r="G517" s="34"/>
      <c r="H517" s="34"/>
      <c r="I517" s="34"/>
      <c r="J517" s="34"/>
      <c r="K517" s="34"/>
      <c r="L517" s="34"/>
    </row>
    <row r="518" spans="1:12" ht="18" customHeight="1" hidden="1">
      <c r="A518" s="34"/>
      <c r="B518" s="34"/>
      <c r="C518" s="34"/>
      <c r="D518" s="34"/>
      <c r="E518" s="34"/>
      <c r="F518" s="34"/>
      <c r="G518" s="34"/>
      <c r="H518" s="34"/>
      <c r="I518" s="34"/>
      <c r="J518" s="34"/>
      <c r="K518" s="34"/>
      <c r="L518" s="34"/>
    </row>
    <row r="519" spans="1:12" ht="18" customHeight="1" hidden="1">
      <c r="A519" s="34"/>
      <c r="B519" s="34"/>
      <c r="C519" s="34"/>
      <c r="D519" s="34"/>
      <c r="E519" s="34"/>
      <c r="F519" s="34"/>
      <c r="G519" s="34"/>
      <c r="H519" s="34"/>
      <c r="I519" s="34"/>
      <c r="J519" s="34"/>
      <c r="K519" s="34"/>
      <c r="L519" s="34"/>
    </row>
    <row r="520" spans="1:12" ht="18" customHeight="1" hidden="1">
      <c r="A520" s="34"/>
      <c r="B520" s="34"/>
      <c r="C520" s="34"/>
      <c r="D520" s="34"/>
      <c r="E520" s="34"/>
      <c r="F520" s="34"/>
      <c r="G520" s="34"/>
      <c r="H520" s="34"/>
      <c r="I520" s="34"/>
      <c r="J520" s="34"/>
      <c r="K520" s="34"/>
      <c r="L520" s="34"/>
    </row>
    <row r="521" spans="1:12" ht="18" customHeight="1" hidden="1">
      <c r="A521" s="34"/>
      <c r="B521" s="34"/>
      <c r="C521" s="34"/>
      <c r="D521" s="34"/>
      <c r="E521" s="34"/>
      <c r="F521" s="34"/>
      <c r="G521" s="34"/>
      <c r="H521" s="34"/>
      <c r="I521" s="34"/>
      <c r="J521" s="34"/>
      <c r="K521" s="34"/>
      <c r="L521" s="34"/>
    </row>
    <row r="522" spans="1:12" ht="18" customHeight="1" hidden="1">
      <c r="A522" s="34"/>
      <c r="B522" s="34"/>
      <c r="C522" s="34"/>
      <c r="D522" s="34"/>
      <c r="E522" s="34"/>
      <c r="F522" s="34"/>
      <c r="G522" s="34"/>
      <c r="H522" s="34"/>
      <c r="I522" s="34"/>
      <c r="J522" s="34"/>
      <c r="K522" s="34"/>
      <c r="L522" s="34"/>
    </row>
    <row r="523" spans="1:12" ht="18" customHeight="1" hidden="1">
      <c r="A523" s="34"/>
      <c r="B523" s="34"/>
      <c r="C523" s="34"/>
      <c r="D523" s="34"/>
      <c r="E523" s="34"/>
      <c r="F523" s="34"/>
      <c r="G523" s="34"/>
      <c r="H523" s="34"/>
      <c r="I523" s="34"/>
      <c r="J523" s="34"/>
      <c r="K523" s="34"/>
      <c r="L523" s="34"/>
    </row>
    <row r="524" spans="1:12" ht="18" customHeight="1" hidden="1">
      <c r="A524" s="34"/>
      <c r="B524" s="34"/>
      <c r="C524" s="34"/>
      <c r="D524" s="34"/>
      <c r="E524" s="34"/>
      <c r="F524" s="34"/>
      <c r="G524" s="34"/>
      <c r="H524" s="34"/>
      <c r="I524" s="34"/>
      <c r="J524" s="34"/>
      <c r="K524" s="34"/>
      <c r="L524" s="34"/>
    </row>
    <row r="525" spans="1:12" ht="18" customHeight="1" hidden="1">
      <c r="A525" s="34"/>
      <c r="B525" s="34"/>
      <c r="C525" s="34"/>
      <c r="D525" s="34"/>
      <c r="E525" s="34"/>
      <c r="F525" s="34"/>
      <c r="G525" s="34"/>
      <c r="H525" s="34"/>
      <c r="I525" s="34"/>
      <c r="J525" s="34"/>
      <c r="K525" s="34"/>
      <c r="L525" s="34"/>
    </row>
    <row r="526" spans="1:12" ht="18" customHeight="1" hidden="1">
      <c r="A526" s="34"/>
      <c r="B526" s="34"/>
      <c r="C526" s="34"/>
      <c r="D526" s="34"/>
      <c r="E526" s="34"/>
      <c r="F526" s="34"/>
      <c r="G526" s="34"/>
      <c r="H526" s="34"/>
      <c r="I526" s="34"/>
      <c r="J526" s="34"/>
      <c r="K526" s="34"/>
      <c r="L526" s="34"/>
    </row>
    <row r="527" spans="1:12" ht="18" customHeight="1" hidden="1">
      <c r="A527" s="34"/>
      <c r="B527" s="34"/>
      <c r="C527" s="34"/>
      <c r="D527" s="34"/>
      <c r="E527" s="34"/>
      <c r="F527" s="34"/>
      <c r="G527" s="34"/>
      <c r="H527" s="34"/>
      <c r="I527" s="34"/>
      <c r="J527" s="34"/>
      <c r="K527" s="34"/>
      <c r="L527" s="34"/>
    </row>
    <row r="528" spans="1:12" ht="18" customHeight="1" hidden="1">
      <c r="A528" s="34"/>
      <c r="B528" s="34"/>
      <c r="C528" s="34"/>
      <c r="D528" s="34"/>
      <c r="E528" s="34"/>
      <c r="F528" s="34"/>
      <c r="G528" s="34"/>
      <c r="H528" s="34"/>
      <c r="I528" s="34"/>
      <c r="J528" s="34"/>
      <c r="K528" s="34"/>
      <c r="L528" s="34"/>
    </row>
    <row r="529" spans="1:12" ht="18" customHeight="1" hidden="1">
      <c r="A529" s="34"/>
      <c r="B529" s="34"/>
      <c r="C529" s="34"/>
      <c r="D529" s="34"/>
      <c r="E529" s="34"/>
      <c r="F529" s="34"/>
      <c r="G529" s="34"/>
      <c r="H529" s="34"/>
      <c r="I529" s="34"/>
      <c r="J529" s="34"/>
      <c r="K529" s="34"/>
      <c r="L529" s="34"/>
    </row>
    <row r="530" spans="1:12" ht="18" customHeight="1" hidden="1">
      <c r="A530" s="34"/>
      <c r="B530" s="34"/>
      <c r="C530" s="34"/>
      <c r="D530" s="34"/>
      <c r="E530" s="34"/>
      <c r="F530" s="34"/>
      <c r="G530" s="34"/>
      <c r="H530" s="34"/>
      <c r="I530" s="34"/>
      <c r="J530" s="34"/>
      <c r="K530" s="34"/>
      <c r="L530" s="34"/>
    </row>
    <row r="531" spans="1:12" ht="18" customHeight="1" hidden="1">
      <c r="A531" s="34"/>
      <c r="B531" s="34"/>
      <c r="C531" s="34"/>
      <c r="D531" s="34"/>
      <c r="E531" s="34"/>
      <c r="F531" s="34"/>
      <c r="G531" s="34"/>
      <c r="H531" s="34"/>
      <c r="I531" s="34"/>
      <c r="J531" s="34"/>
      <c r="K531" s="34"/>
      <c r="L531" s="34"/>
    </row>
    <row r="532" spans="1:12" ht="18" customHeight="1" hidden="1">
      <c r="A532" s="34"/>
      <c r="B532" s="34"/>
      <c r="C532" s="34"/>
      <c r="D532" s="34"/>
      <c r="E532" s="34"/>
      <c r="F532" s="34"/>
      <c r="G532" s="34"/>
      <c r="H532" s="34"/>
      <c r="I532" s="34"/>
      <c r="J532" s="34"/>
      <c r="K532" s="34"/>
      <c r="L532" s="34"/>
    </row>
    <row r="533" spans="1:12" ht="18" customHeight="1" hidden="1">
      <c r="A533" s="34"/>
      <c r="B533" s="34"/>
      <c r="C533" s="34"/>
      <c r="D533" s="34"/>
      <c r="E533" s="34"/>
      <c r="F533" s="34"/>
      <c r="G533" s="34"/>
      <c r="H533" s="34"/>
      <c r="I533" s="34"/>
      <c r="J533" s="34"/>
      <c r="K533" s="34"/>
      <c r="L533" s="34"/>
    </row>
    <row r="534" spans="1:12" ht="18" customHeight="1" hidden="1">
      <c r="A534" s="34"/>
      <c r="B534" s="34"/>
      <c r="C534" s="34"/>
      <c r="D534" s="34"/>
      <c r="E534" s="34"/>
      <c r="F534" s="34"/>
      <c r="G534" s="34"/>
      <c r="H534" s="34"/>
      <c r="I534" s="34"/>
      <c r="J534" s="34"/>
      <c r="K534" s="34"/>
      <c r="L534" s="34"/>
    </row>
    <row r="535" spans="1:12" ht="18" customHeight="1" hidden="1">
      <c r="A535" s="34"/>
      <c r="B535" s="34"/>
      <c r="C535" s="34"/>
      <c r="D535" s="34"/>
      <c r="E535" s="34"/>
      <c r="F535" s="34"/>
      <c r="G535" s="34"/>
      <c r="H535" s="34"/>
      <c r="I535" s="34"/>
      <c r="J535" s="34"/>
      <c r="K535" s="34"/>
      <c r="L535" s="34"/>
    </row>
    <row r="536" spans="1:12" ht="18" customHeight="1" hidden="1">
      <c r="A536" s="34"/>
      <c r="B536" s="34"/>
      <c r="C536" s="34"/>
      <c r="D536" s="34"/>
      <c r="E536" s="34"/>
      <c r="F536" s="34"/>
      <c r="G536" s="34"/>
      <c r="H536" s="34"/>
      <c r="I536" s="34"/>
      <c r="J536" s="34"/>
      <c r="K536" s="34"/>
      <c r="L536" s="34"/>
    </row>
    <row r="537" spans="1:12" ht="18" customHeight="1" hidden="1">
      <c r="A537" s="34"/>
      <c r="B537" s="34"/>
      <c r="C537" s="34"/>
      <c r="D537" s="34"/>
      <c r="E537" s="34"/>
      <c r="F537" s="34"/>
      <c r="G537" s="34"/>
      <c r="H537" s="34"/>
      <c r="I537" s="34"/>
      <c r="J537" s="34"/>
      <c r="K537" s="34"/>
      <c r="L537" s="34"/>
    </row>
    <row r="538" spans="1:12" ht="18" customHeight="1" hidden="1">
      <c r="A538" s="34"/>
      <c r="B538" s="34"/>
      <c r="C538" s="34"/>
      <c r="D538" s="34"/>
      <c r="E538" s="34"/>
      <c r="F538" s="34"/>
      <c r="G538" s="34"/>
      <c r="H538" s="34"/>
      <c r="I538" s="34"/>
      <c r="J538" s="34"/>
      <c r="K538" s="34"/>
      <c r="L538" s="34"/>
    </row>
    <row r="539" spans="1:12" ht="18" customHeight="1" hidden="1">
      <c r="A539" s="34"/>
      <c r="B539" s="34"/>
      <c r="C539" s="34"/>
      <c r="D539" s="34"/>
      <c r="E539" s="34"/>
      <c r="F539" s="34"/>
      <c r="G539" s="34"/>
      <c r="H539" s="34"/>
      <c r="I539" s="34"/>
      <c r="J539" s="34"/>
      <c r="K539" s="34"/>
      <c r="L539" s="34"/>
    </row>
    <row r="540" spans="1:12" ht="18" customHeight="1" hidden="1">
      <c r="A540" s="34"/>
      <c r="B540" s="34"/>
      <c r="C540" s="34"/>
      <c r="D540" s="34"/>
      <c r="E540" s="34"/>
      <c r="F540" s="34"/>
      <c r="G540" s="34"/>
      <c r="H540" s="34"/>
      <c r="I540" s="34"/>
      <c r="J540" s="34"/>
      <c r="K540" s="34"/>
      <c r="L540" s="34"/>
    </row>
    <row r="541" spans="1:12" ht="18" customHeight="1" hidden="1">
      <c r="A541" s="34"/>
      <c r="B541" s="34"/>
      <c r="C541" s="34"/>
      <c r="D541" s="34"/>
      <c r="E541" s="34"/>
      <c r="F541" s="34"/>
      <c r="G541" s="34"/>
      <c r="H541" s="34"/>
      <c r="I541" s="34"/>
      <c r="J541" s="34"/>
      <c r="K541" s="34"/>
      <c r="L541" s="34"/>
    </row>
    <row r="542" spans="1:12" ht="18" customHeight="1" hidden="1">
      <c r="A542" s="34"/>
      <c r="B542" s="34"/>
      <c r="C542" s="34"/>
      <c r="D542" s="34"/>
      <c r="E542" s="34"/>
      <c r="F542" s="34"/>
      <c r="G542" s="34"/>
      <c r="H542" s="34"/>
      <c r="I542" s="34"/>
      <c r="J542" s="34"/>
      <c r="K542" s="34"/>
      <c r="L542" s="34"/>
    </row>
    <row r="543" spans="1:12" ht="18" customHeight="1" hidden="1">
      <c r="A543" s="34"/>
      <c r="B543" s="34"/>
      <c r="C543" s="34"/>
      <c r="D543" s="34"/>
      <c r="E543" s="34"/>
      <c r="F543" s="34"/>
      <c r="G543" s="34"/>
      <c r="H543" s="34"/>
      <c r="I543" s="34"/>
      <c r="J543" s="34"/>
      <c r="K543" s="34"/>
      <c r="L543" s="34"/>
    </row>
    <row r="544" spans="1:12" ht="18" customHeight="1" hidden="1">
      <c r="A544" s="34"/>
      <c r="B544" s="34"/>
      <c r="C544" s="34"/>
      <c r="D544" s="34"/>
      <c r="E544" s="34"/>
      <c r="F544" s="34"/>
      <c r="G544" s="34"/>
      <c r="H544" s="34"/>
      <c r="I544" s="34"/>
      <c r="J544" s="34"/>
      <c r="K544" s="34"/>
      <c r="L544" s="34"/>
    </row>
    <row r="545" spans="1:12" ht="18" customHeight="1" hidden="1">
      <c r="A545" s="34"/>
      <c r="B545" s="34"/>
      <c r="C545" s="34"/>
      <c r="D545" s="34"/>
      <c r="E545" s="34"/>
      <c r="F545" s="34"/>
      <c r="G545" s="34"/>
      <c r="H545" s="34"/>
      <c r="I545" s="34"/>
      <c r="J545" s="34"/>
      <c r="K545" s="34"/>
      <c r="L545" s="34"/>
    </row>
    <row r="546" spans="1:12" ht="18" customHeight="1" hidden="1">
      <c r="A546" s="34"/>
      <c r="B546" s="34"/>
      <c r="C546" s="34"/>
      <c r="D546" s="34"/>
      <c r="E546" s="34"/>
      <c r="F546" s="34"/>
      <c r="G546" s="34"/>
      <c r="H546" s="34"/>
      <c r="I546" s="34"/>
      <c r="J546" s="34"/>
      <c r="K546" s="34"/>
      <c r="L546" s="34"/>
    </row>
    <row r="547" spans="1:12" ht="18" customHeight="1" hidden="1">
      <c r="A547" s="34"/>
      <c r="B547" s="34"/>
      <c r="C547" s="34"/>
      <c r="D547" s="34"/>
      <c r="E547" s="34"/>
      <c r="F547" s="34"/>
      <c r="G547" s="34"/>
      <c r="H547" s="34"/>
      <c r="I547" s="34"/>
      <c r="J547" s="34"/>
      <c r="K547" s="34"/>
      <c r="L547" s="34"/>
    </row>
    <row r="548" spans="1:12" ht="18" customHeight="1" hidden="1">
      <c r="A548" s="34"/>
      <c r="B548" s="34"/>
      <c r="C548" s="34"/>
      <c r="D548" s="34"/>
      <c r="E548" s="34"/>
      <c r="F548" s="34"/>
      <c r="G548" s="34"/>
      <c r="H548" s="34"/>
      <c r="I548" s="34"/>
      <c r="J548" s="34"/>
      <c r="K548" s="34"/>
      <c r="L548" s="34"/>
    </row>
    <row r="549" spans="1:12" ht="18" customHeight="1" hidden="1">
      <c r="A549" s="34"/>
      <c r="B549" s="34"/>
      <c r="C549" s="34"/>
      <c r="D549" s="34"/>
      <c r="E549" s="34"/>
      <c r="F549" s="34"/>
      <c r="G549" s="34"/>
      <c r="H549" s="34"/>
      <c r="I549" s="34"/>
      <c r="J549" s="34"/>
      <c r="K549" s="34"/>
      <c r="L549" s="34"/>
    </row>
    <row r="550" spans="1:12" ht="18" customHeight="1" hidden="1">
      <c r="A550" s="34"/>
      <c r="B550" s="34"/>
      <c r="C550" s="34"/>
      <c r="D550" s="34"/>
      <c r="E550" s="34"/>
      <c r="F550" s="34"/>
      <c r="G550" s="34"/>
      <c r="H550" s="34"/>
      <c r="I550" s="34"/>
      <c r="J550" s="34"/>
      <c r="K550" s="34"/>
      <c r="L550" s="34"/>
    </row>
    <row r="551" spans="1:12" ht="18" customHeight="1" hidden="1">
      <c r="A551" s="34"/>
      <c r="B551" s="34"/>
      <c r="C551" s="34"/>
      <c r="D551" s="34"/>
      <c r="E551" s="34"/>
      <c r="F551" s="34"/>
      <c r="G551" s="34"/>
      <c r="H551" s="34"/>
      <c r="I551" s="34"/>
      <c r="J551" s="34"/>
      <c r="K551" s="34"/>
      <c r="L551" s="34"/>
    </row>
    <row r="552" spans="1:12" ht="18" customHeight="1" hidden="1">
      <c r="A552" s="34"/>
      <c r="B552" s="34"/>
      <c r="C552" s="34"/>
      <c r="D552" s="34"/>
      <c r="E552" s="34"/>
      <c r="F552" s="34"/>
      <c r="G552" s="34"/>
      <c r="H552" s="34"/>
      <c r="I552" s="34"/>
      <c r="J552" s="34"/>
      <c r="K552" s="34"/>
      <c r="L552" s="34"/>
    </row>
    <row r="553" spans="1:12" ht="18" customHeight="1" hidden="1">
      <c r="A553" s="34"/>
      <c r="B553" s="34"/>
      <c r="C553" s="34"/>
      <c r="D553" s="34"/>
      <c r="E553" s="34"/>
      <c r="F553" s="34"/>
      <c r="G553" s="34"/>
      <c r="H553" s="34"/>
      <c r="I553" s="34"/>
      <c r="J553" s="34"/>
      <c r="K553" s="34"/>
      <c r="L553" s="34"/>
    </row>
    <row r="554" spans="1:12" ht="18" customHeight="1" hidden="1">
      <c r="A554" s="34"/>
      <c r="B554" s="34"/>
      <c r="C554" s="34"/>
      <c r="D554" s="34"/>
      <c r="E554" s="34"/>
      <c r="F554" s="34"/>
      <c r="G554" s="34"/>
      <c r="H554" s="34"/>
      <c r="I554" s="34"/>
      <c r="J554" s="34"/>
      <c r="K554" s="34"/>
      <c r="L554" s="34"/>
    </row>
    <row r="555" spans="1:12" ht="18" customHeight="1" hidden="1">
      <c r="A555" s="34"/>
      <c r="B555" s="34"/>
      <c r="C555" s="34"/>
      <c r="D555" s="34"/>
      <c r="E555" s="34"/>
      <c r="F555" s="34"/>
      <c r="G555" s="34"/>
      <c r="H555" s="34"/>
      <c r="I555" s="34"/>
      <c r="J555" s="34"/>
      <c r="K555" s="34"/>
      <c r="L555" s="34"/>
    </row>
    <row r="556" spans="1:12" ht="18" customHeight="1" hidden="1">
      <c r="A556" s="34"/>
      <c r="B556" s="34"/>
      <c r="C556" s="34"/>
      <c r="D556" s="34"/>
      <c r="E556" s="34"/>
      <c r="F556" s="34"/>
      <c r="G556" s="34"/>
      <c r="H556" s="34"/>
      <c r="I556" s="34"/>
      <c r="J556" s="34"/>
      <c r="K556" s="34"/>
      <c r="L556" s="34"/>
    </row>
    <row r="557" spans="1:12" ht="18" customHeight="1" hidden="1">
      <c r="A557" s="34"/>
      <c r="B557" s="34"/>
      <c r="C557" s="34"/>
      <c r="D557" s="34"/>
      <c r="E557" s="34"/>
      <c r="F557" s="34"/>
      <c r="G557" s="34"/>
      <c r="H557" s="34"/>
      <c r="I557" s="34"/>
      <c r="J557" s="34"/>
      <c r="K557" s="34"/>
      <c r="L557" s="34"/>
    </row>
    <row r="558" spans="1:12" ht="18" customHeight="1" hidden="1">
      <c r="A558" s="34"/>
      <c r="B558" s="34"/>
      <c r="C558" s="34"/>
      <c r="D558" s="34"/>
      <c r="E558" s="34"/>
      <c r="F558" s="34"/>
      <c r="G558" s="34"/>
      <c r="H558" s="34"/>
      <c r="I558" s="34"/>
      <c r="J558" s="34"/>
      <c r="K558" s="34"/>
      <c r="L558" s="34"/>
    </row>
    <row r="559" spans="1:12" ht="18" customHeight="1" hidden="1">
      <c r="A559" s="34"/>
      <c r="B559" s="34"/>
      <c r="C559" s="34"/>
      <c r="D559" s="34"/>
      <c r="E559" s="34"/>
      <c r="F559" s="34"/>
      <c r="G559" s="34"/>
      <c r="H559" s="34"/>
      <c r="I559" s="34"/>
      <c r="J559" s="34"/>
      <c r="K559" s="34"/>
      <c r="L559" s="34"/>
    </row>
    <row r="560" spans="1:12" ht="18" customHeight="1" hidden="1">
      <c r="A560" s="34"/>
      <c r="B560" s="34"/>
      <c r="C560" s="34"/>
      <c r="D560" s="34"/>
      <c r="E560" s="34"/>
      <c r="F560" s="34"/>
      <c r="G560" s="34"/>
      <c r="H560" s="34"/>
      <c r="I560" s="34"/>
      <c r="J560" s="34"/>
      <c r="K560" s="34"/>
      <c r="L560" s="34"/>
    </row>
    <row r="561" spans="1:12" ht="18" customHeight="1" hidden="1">
      <c r="A561" s="34"/>
      <c r="B561" s="34"/>
      <c r="C561" s="34"/>
      <c r="D561" s="34"/>
      <c r="E561" s="34"/>
      <c r="F561" s="34"/>
      <c r="G561" s="34"/>
      <c r="H561" s="34"/>
      <c r="I561" s="34"/>
      <c r="J561" s="34"/>
      <c r="K561" s="34"/>
      <c r="L561" s="34"/>
    </row>
    <row r="562" spans="1:12" ht="18" customHeight="1" hidden="1">
      <c r="A562" s="34"/>
      <c r="B562" s="34"/>
      <c r="C562" s="34"/>
      <c r="D562" s="34"/>
      <c r="E562" s="34"/>
      <c r="F562" s="34"/>
      <c r="G562" s="34"/>
      <c r="H562" s="34"/>
      <c r="I562" s="34"/>
      <c r="J562" s="34"/>
      <c r="K562" s="34"/>
      <c r="L562" s="34"/>
    </row>
    <row r="563" spans="1:12" ht="18" customHeight="1" hidden="1">
      <c r="A563" s="34"/>
      <c r="B563" s="34"/>
      <c r="C563" s="34"/>
      <c r="D563" s="34"/>
      <c r="E563" s="34"/>
      <c r="F563" s="34"/>
      <c r="G563" s="34"/>
      <c r="H563" s="34"/>
      <c r="I563" s="34"/>
      <c r="J563" s="34"/>
      <c r="K563" s="34"/>
      <c r="L563" s="34"/>
    </row>
    <row r="564" spans="1:12" ht="18" customHeight="1" hidden="1">
      <c r="A564" s="34"/>
      <c r="B564" s="34"/>
      <c r="C564" s="34"/>
      <c r="D564" s="34"/>
      <c r="E564" s="34"/>
      <c r="F564" s="34"/>
      <c r="G564" s="34"/>
      <c r="H564" s="34"/>
      <c r="I564" s="34"/>
      <c r="J564" s="34"/>
      <c r="K564" s="34"/>
      <c r="L564" s="34"/>
    </row>
    <row r="565" spans="1:12" ht="18" customHeight="1" hidden="1">
      <c r="A565" s="34"/>
      <c r="B565" s="34"/>
      <c r="C565" s="34"/>
      <c r="D565" s="34"/>
      <c r="E565" s="34"/>
      <c r="F565" s="34"/>
      <c r="G565" s="34"/>
      <c r="H565" s="34"/>
      <c r="I565" s="34"/>
      <c r="J565" s="34"/>
      <c r="K565" s="34"/>
      <c r="L565" s="34"/>
    </row>
    <row r="566" spans="1:12" ht="18" customHeight="1" hidden="1">
      <c r="A566" s="34"/>
      <c r="B566" s="34"/>
      <c r="C566" s="34"/>
      <c r="D566" s="34"/>
      <c r="E566" s="34"/>
      <c r="F566" s="34"/>
      <c r="G566" s="34"/>
      <c r="H566" s="34"/>
      <c r="I566" s="34"/>
      <c r="J566" s="34"/>
      <c r="K566" s="34"/>
      <c r="L566" s="34"/>
    </row>
    <row r="567" spans="1:12" ht="18" customHeight="1" hidden="1">
      <c r="A567" s="34"/>
      <c r="B567" s="34"/>
      <c r="C567" s="34"/>
      <c r="D567" s="34"/>
      <c r="E567" s="34"/>
      <c r="F567" s="34"/>
      <c r="G567" s="34"/>
      <c r="H567" s="34"/>
      <c r="I567" s="34"/>
      <c r="J567" s="34"/>
      <c r="K567" s="34"/>
      <c r="L567" s="34"/>
    </row>
    <row r="568" spans="1:12" ht="18" customHeight="1" hidden="1">
      <c r="A568" s="34"/>
      <c r="B568" s="34"/>
      <c r="C568" s="34"/>
      <c r="D568" s="34"/>
      <c r="E568" s="34"/>
      <c r="F568" s="34"/>
      <c r="G568" s="34"/>
      <c r="H568" s="34"/>
      <c r="I568" s="34"/>
      <c r="J568" s="34"/>
      <c r="K568" s="34"/>
      <c r="L568" s="34"/>
    </row>
    <row r="569" spans="1:12" ht="18" customHeight="1" hidden="1">
      <c r="A569" s="34"/>
      <c r="B569" s="34"/>
      <c r="C569" s="34"/>
      <c r="D569" s="34"/>
      <c r="E569" s="34"/>
      <c r="F569" s="34"/>
      <c r="G569" s="34"/>
      <c r="H569" s="34"/>
      <c r="I569" s="34"/>
      <c r="J569" s="34"/>
      <c r="K569" s="34"/>
      <c r="L569" s="34"/>
    </row>
    <row r="570" spans="1:12" ht="18" customHeight="1" hidden="1">
      <c r="A570" s="34"/>
      <c r="B570" s="34"/>
      <c r="C570" s="34"/>
      <c r="D570" s="34"/>
      <c r="E570" s="34"/>
      <c r="F570" s="34"/>
      <c r="G570" s="34"/>
      <c r="H570" s="34"/>
      <c r="I570" s="34"/>
      <c r="J570" s="34"/>
      <c r="K570" s="34"/>
      <c r="L570" s="34"/>
    </row>
    <row r="571" spans="1:12" ht="18" customHeight="1" hidden="1">
      <c r="A571" s="34"/>
      <c r="B571" s="34"/>
      <c r="C571" s="34"/>
      <c r="D571" s="34"/>
      <c r="E571" s="34"/>
      <c r="F571" s="34"/>
      <c r="G571" s="34"/>
      <c r="H571" s="34"/>
      <c r="I571" s="34"/>
      <c r="J571" s="34"/>
      <c r="K571" s="34"/>
      <c r="L571" s="34"/>
    </row>
    <row r="572" spans="1:12" ht="18" customHeight="1" hidden="1">
      <c r="A572" s="34"/>
      <c r="B572" s="34"/>
      <c r="C572" s="34"/>
      <c r="D572" s="34"/>
      <c r="E572" s="34"/>
      <c r="F572" s="34"/>
      <c r="G572" s="34"/>
      <c r="H572" s="34"/>
      <c r="I572" s="34"/>
      <c r="J572" s="34"/>
      <c r="K572" s="34"/>
      <c r="L572" s="34"/>
    </row>
    <row r="573" spans="1:12" ht="18" customHeight="1" hidden="1">
      <c r="A573" s="34"/>
      <c r="B573" s="34"/>
      <c r="C573" s="34"/>
      <c r="D573" s="34"/>
      <c r="E573" s="34"/>
      <c r="F573" s="34"/>
      <c r="G573" s="34"/>
      <c r="H573" s="34"/>
      <c r="I573" s="34"/>
      <c r="J573" s="34"/>
      <c r="K573" s="34"/>
      <c r="L573" s="34"/>
    </row>
    <row r="574" spans="1:12" ht="18" customHeight="1" hidden="1">
      <c r="A574" s="34"/>
      <c r="B574" s="34"/>
      <c r="C574" s="34"/>
      <c r="D574" s="34"/>
      <c r="E574" s="34"/>
      <c r="F574" s="34"/>
      <c r="G574" s="34"/>
      <c r="H574" s="34"/>
      <c r="I574" s="34"/>
      <c r="J574" s="34"/>
      <c r="K574" s="34"/>
      <c r="L574" s="34"/>
    </row>
    <row r="575" spans="1:12" ht="18" customHeight="1" hidden="1">
      <c r="A575" s="34"/>
      <c r="B575" s="34"/>
      <c r="C575" s="34"/>
      <c r="D575" s="34"/>
      <c r="E575" s="34"/>
      <c r="F575" s="34"/>
      <c r="G575" s="34"/>
      <c r="H575" s="34"/>
      <c r="I575" s="34"/>
      <c r="J575" s="34"/>
      <c r="K575" s="34"/>
      <c r="L575" s="34"/>
    </row>
    <row r="576" spans="1:12" ht="18" customHeight="1" hidden="1">
      <c r="A576" s="34"/>
      <c r="B576" s="34"/>
      <c r="C576" s="34"/>
      <c r="D576" s="34"/>
      <c r="E576" s="34"/>
      <c r="F576" s="34"/>
      <c r="G576" s="34"/>
      <c r="H576" s="34"/>
      <c r="I576" s="34"/>
      <c r="J576" s="34"/>
      <c r="K576" s="34"/>
      <c r="L576" s="34"/>
    </row>
    <row r="577" spans="1:12" ht="18" customHeight="1" hidden="1">
      <c r="A577" s="34"/>
      <c r="B577" s="34"/>
      <c r="C577" s="34"/>
      <c r="D577" s="34"/>
      <c r="E577" s="34"/>
      <c r="F577" s="34"/>
      <c r="G577" s="34"/>
      <c r="H577" s="34"/>
      <c r="I577" s="34"/>
      <c r="J577" s="34"/>
      <c r="K577" s="34"/>
      <c r="L577" s="34"/>
    </row>
    <row r="578" spans="1:12" ht="18" customHeight="1" hidden="1">
      <c r="A578" s="34"/>
      <c r="B578" s="34"/>
      <c r="C578" s="34"/>
      <c r="D578" s="34"/>
      <c r="E578" s="34"/>
      <c r="F578" s="34"/>
      <c r="G578" s="34"/>
      <c r="H578" s="34"/>
      <c r="I578" s="34"/>
      <c r="J578" s="34"/>
      <c r="K578" s="34"/>
      <c r="L578" s="34"/>
    </row>
    <row r="579" spans="1:12" ht="18" customHeight="1" hidden="1">
      <c r="A579" s="34"/>
      <c r="B579" s="34"/>
      <c r="C579" s="34"/>
      <c r="D579" s="34"/>
      <c r="E579" s="34"/>
      <c r="F579" s="34"/>
      <c r="G579" s="34"/>
      <c r="H579" s="34"/>
      <c r="I579" s="34"/>
      <c r="J579" s="34"/>
      <c r="K579" s="34"/>
      <c r="L579" s="34"/>
    </row>
    <row r="580" spans="1:12" ht="18" customHeight="1" hidden="1">
      <c r="A580" s="34"/>
      <c r="B580" s="34"/>
      <c r="C580" s="34"/>
      <c r="D580" s="34"/>
      <c r="E580" s="34"/>
      <c r="F580" s="34"/>
      <c r="G580" s="34"/>
      <c r="H580" s="34"/>
      <c r="I580" s="34"/>
      <c r="J580" s="34"/>
      <c r="K580" s="34"/>
      <c r="L580" s="34"/>
    </row>
    <row r="581" spans="1:12" ht="18" customHeight="1" hidden="1">
      <c r="A581" s="34"/>
      <c r="B581" s="34"/>
      <c r="C581" s="34"/>
      <c r="D581" s="34"/>
      <c r="E581" s="34"/>
      <c r="F581" s="34"/>
      <c r="G581" s="34"/>
      <c r="H581" s="34"/>
      <c r="I581" s="34"/>
      <c r="J581" s="34"/>
      <c r="K581" s="34"/>
      <c r="L581" s="34"/>
    </row>
    <row r="582" spans="1:12" ht="18" customHeight="1" hidden="1">
      <c r="A582" s="34"/>
      <c r="B582" s="34"/>
      <c r="C582" s="34"/>
      <c r="D582" s="34"/>
      <c r="E582" s="34"/>
      <c r="F582" s="34"/>
      <c r="G582" s="34"/>
      <c r="H582" s="34"/>
      <c r="I582" s="34"/>
      <c r="J582" s="34"/>
      <c r="K582" s="34"/>
      <c r="L582" s="34"/>
    </row>
    <row r="583" spans="1:12" ht="18" customHeight="1" hidden="1">
      <c r="A583" s="34"/>
      <c r="B583" s="34"/>
      <c r="C583" s="34"/>
      <c r="D583" s="34"/>
      <c r="E583" s="34"/>
      <c r="F583" s="34"/>
      <c r="G583" s="34"/>
      <c r="H583" s="34"/>
      <c r="I583" s="34"/>
      <c r="J583" s="34"/>
      <c r="K583" s="34"/>
      <c r="L583" s="34"/>
    </row>
    <row r="584" spans="1:12" ht="18" customHeight="1" hidden="1">
      <c r="A584" s="34"/>
      <c r="B584" s="34"/>
      <c r="C584" s="34"/>
      <c r="D584" s="34"/>
      <c r="E584" s="34"/>
      <c r="F584" s="34"/>
      <c r="G584" s="34"/>
      <c r="H584" s="34"/>
      <c r="I584" s="34"/>
      <c r="J584" s="34"/>
      <c r="K584" s="34"/>
      <c r="L584" s="34"/>
    </row>
    <row r="585" spans="1:12" ht="18" customHeight="1" hidden="1">
      <c r="A585" s="34"/>
      <c r="B585" s="34"/>
      <c r="C585" s="34"/>
      <c r="D585" s="34"/>
      <c r="E585" s="34"/>
      <c r="F585" s="34"/>
      <c r="G585" s="34"/>
      <c r="H585" s="34"/>
      <c r="I585" s="34"/>
      <c r="J585" s="34"/>
      <c r="K585" s="34"/>
      <c r="L585" s="34"/>
    </row>
    <row r="586" spans="1:12" ht="18" customHeight="1" hidden="1">
      <c r="A586" s="34"/>
      <c r="B586" s="34"/>
      <c r="C586" s="34"/>
      <c r="D586" s="34"/>
      <c r="E586" s="34"/>
      <c r="F586" s="34"/>
      <c r="G586" s="34"/>
      <c r="H586" s="34"/>
      <c r="I586" s="34"/>
      <c r="J586" s="34"/>
      <c r="K586" s="34"/>
      <c r="L586" s="34"/>
    </row>
    <row r="587" spans="1:12" ht="18" customHeight="1" hidden="1">
      <c r="A587" s="34"/>
      <c r="B587" s="34"/>
      <c r="C587" s="34"/>
      <c r="D587" s="34"/>
      <c r="E587" s="34"/>
      <c r="F587" s="34"/>
      <c r="G587" s="34"/>
      <c r="H587" s="34"/>
      <c r="I587" s="34"/>
      <c r="J587" s="34"/>
      <c r="K587" s="34"/>
      <c r="L587" s="34"/>
    </row>
    <row r="588" spans="1:12" ht="18" customHeight="1" hidden="1">
      <c r="A588" s="34"/>
      <c r="B588" s="34"/>
      <c r="C588" s="34"/>
      <c r="D588" s="34"/>
      <c r="E588" s="34"/>
      <c r="F588" s="34"/>
      <c r="G588" s="34"/>
      <c r="H588" s="34"/>
      <c r="I588" s="34"/>
      <c r="J588" s="34"/>
      <c r="K588" s="34"/>
      <c r="L588" s="34"/>
    </row>
    <row r="589" spans="1:12" ht="18" customHeight="1" hidden="1">
      <c r="A589" s="34"/>
      <c r="B589" s="34"/>
      <c r="C589" s="34"/>
      <c r="D589" s="34"/>
      <c r="E589" s="34"/>
      <c r="F589" s="34"/>
      <c r="G589" s="34"/>
      <c r="H589" s="34"/>
      <c r="I589" s="34"/>
      <c r="J589" s="34"/>
      <c r="K589" s="34"/>
      <c r="L589" s="34"/>
    </row>
    <row r="590" spans="1:12" ht="18" customHeight="1" hidden="1">
      <c r="A590" s="34"/>
      <c r="B590" s="34"/>
      <c r="C590" s="34"/>
      <c r="D590" s="34"/>
      <c r="E590" s="34"/>
      <c r="F590" s="34"/>
      <c r="G590" s="34"/>
      <c r="H590" s="34"/>
      <c r="I590" s="34"/>
      <c r="J590" s="34"/>
      <c r="K590" s="34"/>
      <c r="L590" s="34"/>
    </row>
    <row r="591" spans="1:12" ht="18" customHeight="1" hidden="1">
      <c r="A591" s="34"/>
      <c r="B591" s="34"/>
      <c r="C591" s="34"/>
      <c r="D591" s="34"/>
      <c r="E591" s="34"/>
      <c r="F591" s="34"/>
      <c r="G591" s="34"/>
      <c r="H591" s="34"/>
      <c r="I591" s="34"/>
      <c r="J591" s="34"/>
      <c r="K591" s="34"/>
      <c r="L591" s="34"/>
    </row>
    <row r="592" spans="1:12" ht="18" customHeight="1" hidden="1">
      <c r="A592" s="34"/>
      <c r="B592" s="34"/>
      <c r="C592" s="34"/>
      <c r="D592" s="34"/>
      <c r="E592" s="34"/>
      <c r="F592" s="34"/>
      <c r="G592" s="34"/>
      <c r="H592" s="34"/>
      <c r="I592" s="34"/>
      <c r="J592" s="34"/>
      <c r="K592" s="34"/>
      <c r="L592" s="34"/>
    </row>
    <row r="593" spans="1:12" ht="18" customHeight="1" hidden="1">
      <c r="A593" s="34"/>
      <c r="B593" s="34"/>
      <c r="C593" s="34"/>
      <c r="D593" s="34"/>
      <c r="E593" s="34"/>
      <c r="F593" s="34"/>
      <c r="G593" s="34"/>
      <c r="H593" s="34"/>
      <c r="I593" s="34"/>
      <c r="J593" s="34"/>
      <c r="K593" s="34"/>
      <c r="L593" s="34"/>
    </row>
    <row r="594" spans="1:12" ht="18" customHeight="1" hidden="1">
      <c r="A594" s="34"/>
      <c r="B594" s="34"/>
      <c r="C594" s="34"/>
      <c r="D594" s="34"/>
      <c r="E594" s="34"/>
      <c r="F594" s="34"/>
      <c r="G594" s="34"/>
      <c r="H594" s="34"/>
      <c r="I594" s="34"/>
      <c r="J594" s="34"/>
      <c r="K594" s="34"/>
      <c r="L594" s="34"/>
    </row>
    <row r="595" spans="1:12" ht="18" customHeight="1" hidden="1">
      <c r="A595" s="34"/>
      <c r="B595" s="34"/>
      <c r="C595" s="34"/>
      <c r="D595" s="34"/>
      <c r="E595" s="34"/>
      <c r="F595" s="34"/>
      <c r="G595" s="34"/>
      <c r="H595" s="34"/>
      <c r="I595" s="34"/>
      <c r="J595" s="34"/>
      <c r="K595" s="34"/>
      <c r="L595" s="34"/>
    </row>
    <row r="596" spans="1:12" ht="18" customHeight="1" hidden="1">
      <c r="A596" s="34"/>
      <c r="B596" s="34"/>
      <c r="C596" s="34"/>
      <c r="D596" s="34"/>
      <c r="E596" s="34"/>
      <c r="F596" s="34"/>
      <c r="G596" s="34"/>
      <c r="H596" s="34"/>
      <c r="I596" s="34"/>
      <c r="J596" s="34"/>
      <c r="K596" s="34"/>
      <c r="L596" s="34"/>
    </row>
    <row r="597" spans="1:12" ht="18" customHeight="1" hidden="1">
      <c r="A597" s="34"/>
      <c r="B597" s="34"/>
      <c r="C597" s="34"/>
      <c r="D597" s="34"/>
      <c r="E597" s="34"/>
      <c r="F597" s="34"/>
      <c r="G597" s="34"/>
      <c r="H597" s="34"/>
      <c r="I597" s="34"/>
      <c r="J597" s="34"/>
      <c r="K597" s="34"/>
      <c r="L597" s="34"/>
    </row>
    <row r="598" spans="1:12" ht="18" customHeight="1" hidden="1">
      <c r="A598" s="34"/>
      <c r="B598" s="34"/>
      <c r="C598" s="34"/>
      <c r="D598" s="34"/>
      <c r="E598" s="34"/>
      <c r="F598" s="34"/>
      <c r="G598" s="34"/>
      <c r="H598" s="34"/>
      <c r="I598" s="34"/>
      <c r="J598" s="34"/>
      <c r="K598" s="34"/>
      <c r="L598" s="34"/>
    </row>
    <row r="599" spans="1:12" ht="18" customHeight="1" hidden="1">
      <c r="A599" s="34"/>
      <c r="B599" s="34"/>
      <c r="C599" s="34"/>
      <c r="D599" s="34"/>
      <c r="E599" s="34"/>
      <c r="F599" s="34"/>
      <c r="G599" s="34"/>
      <c r="H599" s="34"/>
      <c r="I599" s="34"/>
      <c r="J599" s="34"/>
      <c r="K599" s="34"/>
      <c r="L599" s="34"/>
    </row>
    <row r="600" spans="1:12" ht="18" customHeight="1" hidden="1">
      <c r="A600" s="34"/>
      <c r="B600" s="34"/>
      <c r="C600" s="34"/>
      <c r="D600" s="34"/>
      <c r="E600" s="34"/>
      <c r="F600" s="34"/>
      <c r="G600" s="34"/>
      <c r="H600" s="34"/>
      <c r="I600" s="34"/>
      <c r="J600" s="34"/>
      <c r="K600" s="34"/>
      <c r="L600" s="34"/>
    </row>
    <row r="601" spans="1:12" ht="18" customHeight="1" hidden="1">
      <c r="A601" s="34"/>
      <c r="B601" s="34"/>
      <c r="C601" s="34"/>
      <c r="D601" s="34"/>
      <c r="E601" s="34"/>
      <c r="F601" s="34"/>
      <c r="G601" s="34"/>
      <c r="H601" s="34"/>
      <c r="I601" s="34"/>
      <c r="J601" s="34"/>
      <c r="K601" s="34"/>
      <c r="L601" s="34"/>
    </row>
    <row r="602" spans="1:12" ht="18" customHeight="1" hidden="1">
      <c r="A602" s="34"/>
      <c r="B602" s="34"/>
      <c r="C602" s="34"/>
      <c r="D602" s="34"/>
      <c r="E602" s="34"/>
      <c r="F602" s="34"/>
      <c r="G602" s="34"/>
      <c r="H602" s="34"/>
      <c r="I602" s="34"/>
      <c r="J602" s="34"/>
      <c r="K602" s="34"/>
      <c r="L602" s="34"/>
    </row>
    <row r="603" spans="1:12" ht="18" customHeight="1" hidden="1">
      <c r="A603" s="34"/>
      <c r="B603" s="34"/>
      <c r="C603" s="34"/>
      <c r="D603" s="34"/>
      <c r="E603" s="34"/>
      <c r="F603" s="34"/>
      <c r="G603" s="34"/>
      <c r="H603" s="34"/>
      <c r="I603" s="34"/>
      <c r="J603" s="34"/>
      <c r="K603" s="34"/>
      <c r="L603" s="34"/>
    </row>
    <row r="604" spans="1:12" ht="18" customHeight="1" hidden="1">
      <c r="A604" s="34"/>
      <c r="B604" s="34"/>
      <c r="C604" s="34"/>
      <c r="D604" s="34"/>
      <c r="E604" s="34"/>
      <c r="F604" s="34"/>
      <c r="G604" s="34"/>
      <c r="H604" s="34"/>
      <c r="I604" s="34"/>
      <c r="J604" s="34"/>
      <c r="K604" s="34"/>
      <c r="L604" s="34"/>
    </row>
    <row r="605" spans="1:12" ht="18" customHeight="1" hidden="1">
      <c r="A605" s="34"/>
      <c r="B605" s="34"/>
      <c r="C605" s="34"/>
      <c r="D605" s="34"/>
      <c r="E605" s="34"/>
      <c r="F605" s="34"/>
      <c r="G605" s="34"/>
      <c r="H605" s="34"/>
      <c r="I605" s="34"/>
      <c r="J605" s="34"/>
      <c r="K605" s="34"/>
      <c r="L605" s="34"/>
    </row>
    <row r="606" spans="1:12" ht="18" customHeight="1" hidden="1">
      <c r="A606" s="34"/>
      <c r="B606" s="34"/>
      <c r="C606" s="34"/>
      <c r="D606" s="34"/>
      <c r="E606" s="34"/>
      <c r="F606" s="34"/>
      <c r="G606" s="34"/>
      <c r="H606" s="34"/>
      <c r="I606" s="34"/>
      <c r="J606" s="34"/>
      <c r="K606" s="34"/>
      <c r="L606" s="34"/>
    </row>
    <row r="607" spans="1:12" ht="18" customHeight="1" hidden="1">
      <c r="A607" s="34"/>
      <c r="B607" s="34"/>
      <c r="C607" s="34"/>
      <c r="D607" s="34"/>
      <c r="E607" s="34"/>
      <c r="F607" s="34"/>
      <c r="G607" s="34"/>
      <c r="H607" s="34"/>
      <c r="I607" s="34"/>
      <c r="J607" s="34"/>
      <c r="K607" s="34"/>
      <c r="L607" s="34"/>
    </row>
    <row r="608" spans="1:12" ht="18" customHeight="1" hidden="1">
      <c r="A608" s="34"/>
      <c r="B608" s="34"/>
      <c r="C608" s="34"/>
      <c r="D608" s="34"/>
      <c r="E608" s="34"/>
      <c r="F608" s="34"/>
      <c r="G608" s="34"/>
      <c r="H608" s="34"/>
      <c r="I608" s="34"/>
      <c r="J608" s="34"/>
      <c r="K608" s="34"/>
      <c r="L608" s="34"/>
    </row>
    <row r="609" spans="1:12" ht="18" customHeight="1" hidden="1">
      <c r="A609" s="34"/>
      <c r="B609" s="34"/>
      <c r="C609" s="34"/>
      <c r="D609" s="34"/>
      <c r="E609" s="34"/>
      <c r="F609" s="34"/>
      <c r="G609" s="34"/>
      <c r="H609" s="34"/>
      <c r="I609" s="34"/>
      <c r="J609" s="34"/>
      <c r="K609" s="34"/>
      <c r="L609" s="34"/>
    </row>
    <row r="610" spans="1:12" ht="18" customHeight="1" hidden="1">
      <c r="A610" s="34"/>
      <c r="B610" s="34"/>
      <c r="C610" s="34"/>
      <c r="D610" s="34"/>
      <c r="E610" s="34"/>
      <c r="F610" s="34"/>
      <c r="G610" s="34"/>
      <c r="H610" s="34"/>
      <c r="I610" s="34"/>
      <c r="J610" s="34"/>
      <c r="K610" s="34"/>
      <c r="L610" s="34"/>
    </row>
    <row r="611" spans="1:12" ht="18" customHeight="1" hidden="1">
      <c r="A611" s="34"/>
      <c r="B611" s="34"/>
      <c r="C611" s="34"/>
      <c r="D611" s="34"/>
      <c r="E611" s="34"/>
      <c r="F611" s="34"/>
      <c r="G611" s="34"/>
      <c r="H611" s="34"/>
      <c r="I611" s="34"/>
      <c r="J611" s="34"/>
      <c r="K611" s="34"/>
      <c r="L611" s="34"/>
    </row>
    <row r="612" spans="1:12" ht="18" customHeight="1" hidden="1">
      <c r="A612" s="34"/>
      <c r="B612" s="34"/>
      <c r="C612" s="34"/>
      <c r="D612" s="34"/>
      <c r="E612" s="34"/>
      <c r="F612" s="34"/>
      <c r="G612" s="34"/>
      <c r="H612" s="34"/>
      <c r="I612" s="34"/>
      <c r="J612" s="34"/>
      <c r="K612" s="34"/>
      <c r="L612" s="34"/>
    </row>
    <row r="613" spans="1:12" ht="18" customHeight="1" hidden="1">
      <c r="A613" s="34"/>
      <c r="B613" s="34"/>
      <c r="C613" s="34"/>
      <c r="D613" s="34"/>
      <c r="E613" s="34"/>
      <c r="F613" s="34"/>
      <c r="G613" s="34"/>
      <c r="H613" s="34"/>
      <c r="I613" s="34"/>
      <c r="J613" s="34"/>
      <c r="K613" s="34"/>
      <c r="L613" s="34"/>
    </row>
    <row r="614" spans="1:12" ht="18" customHeight="1" hidden="1">
      <c r="A614" s="34"/>
      <c r="B614" s="34"/>
      <c r="C614" s="34"/>
      <c r="D614" s="34"/>
      <c r="E614" s="34"/>
      <c r="F614" s="34"/>
      <c r="G614" s="34"/>
      <c r="H614" s="34"/>
      <c r="I614" s="34"/>
      <c r="J614" s="34"/>
      <c r="K614" s="34"/>
      <c r="L614" s="34"/>
    </row>
    <row r="615" spans="1:12" ht="18" customHeight="1" hidden="1">
      <c r="A615" s="34"/>
      <c r="B615" s="34"/>
      <c r="C615" s="34"/>
      <c r="D615" s="34"/>
      <c r="E615" s="34"/>
      <c r="F615" s="34"/>
      <c r="G615" s="34"/>
      <c r="H615" s="34"/>
      <c r="I615" s="34"/>
      <c r="J615" s="34"/>
      <c r="K615" s="34"/>
      <c r="L615" s="34"/>
    </row>
    <row r="616" spans="1:12" ht="18" customHeight="1" hidden="1">
      <c r="A616" s="34"/>
      <c r="B616" s="34"/>
      <c r="C616" s="34"/>
      <c r="D616" s="34"/>
      <c r="E616" s="34"/>
      <c r="F616" s="34"/>
      <c r="G616" s="34"/>
      <c r="H616" s="34"/>
      <c r="I616" s="34"/>
      <c r="J616" s="34"/>
      <c r="K616" s="34"/>
      <c r="L616" s="34"/>
    </row>
    <row r="617" spans="1:12" ht="18" customHeight="1" hidden="1">
      <c r="A617" s="34"/>
      <c r="B617" s="34"/>
      <c r="C617" s="34"/>
      <c r="D617" s="34"/>
      <c r="E617" s="34"/>
      <c r="F617" s="34"/>
      <c r="G617" s="34"/>
      <c r="H617" s="34"/>
      <c r="I617" s="34"/>
      <c r="J617" s="34"/>
      <c r="K617" s="34"/>
      <c r="L617" s="34"/>
    </row>
    <row r="618" spans="1:12" ht="18" customHeight="1" hidden="1">
      <c r="A618" s="34"/>
      <c r="B618" s="34"/>
      <c r="C618" s="34"/>
      <c r="D618" s="34"/>
      <c r="E618" s="34"/>
      <c r="F618" s="34"/>
      <c r="G618" s="34"/>
      <c r="H618" s="34"/>
      <c r="I618" s="34"/>
      <c r="J618" s="34"/>
      <c r="K618" s="34"/>
      <c r="L618" s="34"/>
    </row>
    <row r="619" spans="1:12" ht="18" customHeight="1" hidden="1">
      <c r="A619" s="34"/>
      <c r="B619" s="34"/>
      <c r="C619" s="34"/>
      <c r="D619" s="34"/>
      <c r="E619" s="34"/>
      <c r="F619" s="34"/>
      <c r="G619" s="34"/>
      <c r="H619" s="34"/>
      <c r="I619" s="34"/>
      <c r="J619" s="34"/>
      <c r="K619" s="34"/>
      <c r="L619" s="34"/>
    </row>
    <row r="620" spans="1:12" ht="18" customHeight="1" hidden="1">
      <c r="A620" s="34"/>
      <c r="B620" s="34"/>
      <c r="C620" s="34"/>
      <c r="D620" s="34"/>
      <c r="E620" s="34"/>
      <c r="F620" s="34"/>
      <c r="G620" s="34"/>
      <c r="H620" s="34"/>
      <c r="I620" s="34"/>
      <c r="J620" s="34"/>
      <c r="K620" s="34"/>
      <c r="L620" s="34"/>
    </row>
    <row r="621" spans="1:12" ht="18" customHeight="1" hidden="1">
      <c r="A621" s="34"/>
      <c r="B621" s="34"/>
      <c r="C621" s="34"/>
      <c r="D621" s="34"/>
      <c r="E621" s="34"/>
      <c r="F621" s="34"/>
      <c r="G621" s="34"/>
      <c r="H621" s="34"/>
      <c r="I621" s="34"/>
      <c r="J621" s="34"/>
      <c r="K621" s="34"/>
      <c r="L621" s="34"/>
    </row>
    <row r="622" spans="1:12" ht="18" customHeight="1" hidden="1">
      <c r="A622" s="34"/>
      <c r="B622" s="34"/>
      <c r="C622" s="34"/>
      <c r="D622" s="34"/>
      <c r="E622" s="34"/>
      <c r="F622" s="34"/>
      <c r="G622" s="34"/>
      <c r="H622" s="34"/>
      <c r="I622" s="34"/>
      <c r="J622" s="34"/>
      <c r="K622" s="34"/>
      <c r="L622" s="34"/>
    </row>
    <row r="623" spans="1:12" ht="18" customHeight="1" hidden="1">
      <c r="A623" s="34"/>
      <c r="B623" s="34"/>
      <c r="C623" s="34"/>
      <c r="D623" s="34"/>
      <c r="E623" s="34"/>
      <c r="F623" s="34"/>
      <c r="G623" s="34"/>
      <c r="H623" s="34"/>
      <c r="I623" s="34"/>
      <c r="J623" s="34"/>
      <c r="K623" s="34"/>
      <c r="L623" s="34"/>
    </row>
    <row r="624" spans="1:12" ht="18" customHeight="1" hidden="1">
      <c r="A624" s="34"/>
      <c r="B624" s="34"/>
      <c r="C624" s="34"/>
      <c r="D624" s="34"/>
      <c r="E624" s="34"/>
      <c r="F624" s="34"/>
      <c r="G624" s="34"/>
      <c r="H624" s="34"/>
      <c r="I624" s="34"/>
      <c r="J624" s="34"/>
      <c r="K624" s="34"/>
      <c r="L624" s="34"/>
    </row>
    <row r="625" spans="1:12" ht="18" customHeight="1" hidden="1">
      <c r="A625" s="34"/>
      <c r="B625" s="34"/>
      <c r="C625" s="34"/>
      <c r="D625" s="34"/>
      <c r="E625" s="34"/>
      <c r="F625" s="34"/>
      <c r="G625" s="34"/>
      <c r="H625" s="34"/>
      <c r="I625" s="34"/>
      <c r="J625" s="34"/>
      <c r="K625" s="34"/>
      <c r="L625" s="34"/>
    </row>
    <row r="626" spans="1:12" ht="18" customHeight="1" hidden="1">
      <c r="A626" s="34"/>
      <c r="B626" s="34"/>
      <c r="C626" s="34"/>
      <c r="D626" s="34"/>
      <c r="E626" s="34"/>
      <c r="F626" s="34"/>
      <c r="G626" s="34"/>
      <c r="H626" s="34"/>
      <c r="I626" s="34"/>
      <c r="J626" s="34"/>
      <c r="K626" s="34"/>
      <c r="L626" s="34"/>
    </row>
    <row r="627" spans="1:12" ht="18" customHeight="1" hidden="1">
      <c r="A627" s="34"/>
      <c r="B627" s="34"/>
      <c r="C627" s="34"/>
      <c r="D627" s="34"/>
      <c r="E627" s="34"/>
      <c r="F627" s="34"/>
      <c r="G627" s="34"/>
      <c r="H627" s="34"/>
      <c r="I627" s="34"/>
      <c r="J627" s="34"/>
      <c r="K627" s="34"/>
      <c r="L627" s="34"/>
    </row>
    <row r="628" spans="1:12" ht="18" customHeight="1" hidden="1">
      <c r="A628" s="34"/>
      <c r="B628" s="34"/>
      <c r="C628" s="34"/>
      <c r="D628" s="34"/>
      <c r="E628" s="34"/>
      <c r="F628" s="34"/>
      <c r="G628" s="34"/>
      <c r="H628" s="34"/>
      <c r="I628" s="34"/>
      <c r="J628" s="34"/>
      <c r="K628" s="34"/>
      <c r="L628" s="34"/>
    </row>
    <row r="629" spans="1:12" ht="18" customHeight="1" hidden="1">
      <c r="A629" s="34"/>
      <c r="B629" s="34"/>
      <c r="C629" s="34"/>
      <c r="D629" s="34"/>
      <c r="E629" s="34"/>
      <c r="F629" s="34"/>
      <c r="G629" s="34"/>
      <c r="H629" s="34"/>
      <c r="I629" s="34"/>
      <c r="J629" s="34"/>
      <c r="K629" s="34"/>
      <c r="L629" s="34"/>
    </row>
    <row r="630" spans="1:12" ht="18" customHeight="1" hidden="1">
      <c r="A630" s="34"/>
      <c r="B630" s="34"/>
      <c r="C630" s="34"/>
      <c r="D630" s="34"/>
      <c r="E630" s="34"/>
      <c r="F630" s="34"/>
      <c r="G630" s="34"/>
      <c r="H630" s="34"/>
      <c r="I630" s="34"/>
      <c r="J630" s="34"/>
      <c r="K630" s="34"/>
      <c r="L630" s="34"/>
    </row>
    <row r="631" spans="1:12" ht="18" customHeight="1" hidden="1">
      <c r="A631" s="34"/>
      <c r="B631" s="34"/>
      <c r="C631" s="34"/>
      <c r="D631" s="34"/>
      <c r="E631" s="34"/>
      <c r="F631" s="34"/>
      <c r="G631" s="34"/>
      <c r="H631" s="34"/>
      <c r="I631" s="34"/>
      <c r="J631" s="34"/>
      <c r="K631" s="34"/>
      <c r="L631" s="34"/>
    </row>
    <row r="632" spans="1:12" ht="18" customHeight="1" hidden="1">
      <c r="A632" s="34"/>
      <c r="B632" s="34"/>
      <c r="C632" s="34"/>
      <c r="D632" s="34"/>
      <c r="E632" s="34"/>
      <c r="F632" s="34"/>
      <c r="G632" s="34"/>
      <c r="H632" s="34"/>
      <c r="I632" s="34"/>
      <c r="J632" s="34"/>
      <c r="K632" s="34"/>
      <c r="L632" s="34"/>
    </row>
    <row r="633" spans="1:12" ht="18" customHeight="1" hidden="1">
      <c r="A633" s="34"/>
      <c r="B633" s="34"/>
      <c r="C633" s="34"/>
      <c r="D633" s="34"/>
      <c r="E633" s="34"/>
      <c r="F633" s="34"/>
      <c r="G633" s="34"/>
      <c r="H633" s="34"/>
      <c r="I633" s="34"/>
      <c r="J633" s="34"/>
      <c r="K633" s="34"/>
      <c r="L633" s="34"/>
    </row>
    <row r="634" spans="1:12" ht="18" customHeight="1" hidden="1">
      <c r="A634" s="34"/>
      <c r="B634" s="34"/>
      <c r="C634" s="34"/>
      <c r="D634" s="34"/>
      <c r="E634" s="34"/>
      <c r="F634" s="34"/>
      <c r="G634" s="34"/>
      <c r="H634" s="34"/>
      <c r="I634" s="34"/>
      <c r="J634" s="34"/>
      <c r="K634" s="34"/>
      <c r="L634" s="34"/>
    </row>
    <row r="635" spans="1:12" ht="18" customHeight="1" hidden="1">
      <c r="A635" s="34"/>
      <c r="B635" s="34"/>
      <c r="C635" s="34"/>
      <c r="D635" s="34"/>
      <c r="E635" s="34"/>
      <c r="F635" s="34"/>
      <c r="G635" s="34"/>
      <c r="H635" s="34"/>
      <c r="I635" s="34"/>
      <c r="J635" s="34"/>
      <c r="K635" s="34"/>
      <c r="L635" s="34"/>
    </row>
    <row r="636" spans="1:12" ht="18" customHeight="1" hidden="1">
      <c r="A636" s="34"/>
      <c r="B636" s="34"/>
      <c r="C636" s="34"/>
      <c r="D636" s="34"/>
      <c r="E636" s="34"/>
      <c r="F636" s="34"/>
      <c r="G636" s="34"/>
      <c r="H636" s="34"/>
      <c r="I636" s="34"/>
      <c r="J636" s="34"/>
      <c r="K636" s="34"/>
      <c r="L636" s="34"/>
    </row>
    <row r="637" spans="1:12" ht="18" customHeight="1" hidden="1">
      <c r="A637" s="34"/>
      <c r="B637" s="34"/>
      <c r="C637" s="34"/>
      <c r="D637" s="34"/>
      <c r="E637" s="34"/>
      <c r="F637" s="34"/>
      <c r="G637" s="34"/>
      <c r="H637" s="34"/>
      <c r="I637" s="34"/>
      <c r="J637" s="34"/>
      <c r="K637" s="34"/>
      <c r="L637" s="34"/>
    </row>
    <row r="638" spans="1:12" ht="18" customHeight="1" hidden="1">
      <c r="A638" s="34"/>
      <c r="B638" s="34"/>
      <c r="C638" s="34"/>
      <c r="D638" s="34"/>
      <c r="E638" s="34"/>
      <c r="F638" s="34"/>
      <c r="G638" s="34"/>
      <c r="H638" s="34"/>
      <c r="I638" s="34"/>
      <c r="J638" s="34"/>
      <c r="K638" s="34"/>
      <c r="L638" s="34"/>
    </row>
    <row r="639" spans="1:12" ht="18" customHeight="1" hidden="1">
      <c r="A639" s="34"/>
      <c r="B639" s="34"/>
      <c r="C639" s="34"/>
      <c r="D639" s="34"/>
      <c r="E639" s="34"/>
      <c r="F639" s="34"/>
      <c r="G639" s="34"/>
      <c r="H639" s="34"/>
      <c r="I639" s="34"/>
      <c r="J639" s="34"/>
      <c r="K639" s="34"/>
      <c r="L639" s="34"/>
    </row>
    <row r="640" spans="1:12" ht="18" customHeight="1" hidden="1">
      <c r="A640" s="34"/>
      <c r="B640" s="34"/>
      <c r="C640" s="34"/>
      <c r="D640" s="34"/>
      <c r="E640" s="34"/>
      <c r="F640" s="34"/>
      <c r="G640" s="34"/>
      <c r="H640" s="34"/>
      <c r="I640" s="34"/>
      <c r="J640" s="34"/>
      <c r="K640" s="34"/>
      <c r="L640" s="34"/>
    </row>
    <row r="641" spans="1:12" ht="18" customHeight="1" hidden="1">
      <c r="A641" s="34"/>
      <c r="B641" s="34"/>
      <c r="C641" s="34"/>
      <c r="D641" s="34"/>
      <c r="E641" s="34"/>
      <c r="F641" s="34"/>
      <c r="G641" s="34"/>
      <c r="H641" s="34"/>
      <c r="I641" s="34"/>
      <c r="J641" s="34"/>
      <c r="K641" s="34"/>
      <c r="L641" s="34"/>
    </row>
    <row r="642" spans="1:12" ht="18" customHeight="1" hidden="1">
      <c r="A642" s="34"/>
      <c r="B642" s="34"/>
      <c r="C642" s="34"/>
      <c r="D642" s="34"/>
      <c r="E642" s="34"/>
      <c r="F642" s="34"/>
      <c r="G642" s="34"/>
      <c r="H642" s="34"/>
      <c r="I642" s="34"/>
      <c r="J642" s="34"/>
      <c r="K642" s="34"/>
      <c r="L642" s="34"/>
    </row>
    <row r="643" spans="1:12" ht="18" customHeight="1" hidden="1">
      <c r="A643" s="34"/>
      <c r="B643" s="34"/>
      <c r="C643" s="34"/>
      <c r="D643" s="34"/>
      <c r="E643" s="34"/>
      <c r="F643" s="34"/>
      <c r="G643" s="34"/>
      <c r="H643" s="34"/>
      <c r="I643" s="34"/>
      <c r="J643" s="34"/>
      <c r="K643" s="34"/>
      <c r="L643" s="34"/>
    </row>
    <row r="644" spans="1:12" ht="18" customHeight="1" hidden="1">
      <c r="A644" s="34"/>
      <c r="B644" s="34"/>
      <c r="C644" s="34"/>
      <c r="D644" s="34"/>
      <c r="E644" s="34"/>
      <c r="F644" s="34"/>
      <c r="G644" s="34"/>
      <c r="H644" s="34"/>
      <c r="I644" s="34"/>
      <c r="J644" s="34"/>
      <c r="K644" s="34"/>
      <c r="L644" s="34"/>
    </row>
    <row r="645" spans="1:12" ht="18" customHeight="1" hidden="1">
      <c r="A645" s="34"/>
      <c r="B645" s="34"/>
      <c r="C645" s="34"/>
      <c r="D645" s="34"/>
      <c r="E645" s="34"/>
      <c r="F645" s="34"/>
      <c r="G645" s="34"/>
      <c r="H645" s="34"/>
      <c r="I645" s="34"/>
      <c r="J645" s="34"/>
      <c r="K645" s="34"/>
      <c r="L645" s="34"/>
    </row>
    <row r="646" spans="1:12" ht="18" customHeight="1" hidden="1">
      <c r="A646" s="34"/>
      <c r="B646" s="34"/>
      <c r="C646" s="34"/>
      <c r="D646" s="34"/>
      <c r="E646" s="34"/>
      <c r="F646" s="34"/>
      <c r="G646" s="34"/>
      <c r="H646" s="34"/>
      <c r="I646" s="34"/>
      <c r="J646" s="34"/>
      <c r="K646" s="34"/>
      <c r="L646" s="34"/>
    </row>
    <row r="647" spans="1:12" ht="18" customHeight="1" hidden="1">
      <c r="A647" s="34"/>
      <c r="B647" s="34"/>
      <c r="C647" s="34"/>
      <c r="D647" s="34"/>
      <c r="E647" s="34"/>
      <c r="F647" s="34"/>
      <c r="G647" s="34"/>
      <c r="H647" s="34"/>
      <c r="I647" s="34"/>
      <c r="J647" s="34"/>
      <c r="K647" s="34"/>
      <c r="L647" s="34"/>
    </row>
    <row r="648" spans="1:12" ht="18" customHeight="1" hidden="1">
      <c r="A648" s="34"/>
      <c r="B648" s="34"/>
      <c r="C648" s="34"/>
      <c r="D648" s="34"/>
      <c r="E648" s="34"/>
      <c r="F648" s="34"/>
      <c r="G648" s="34"/>
      <c r="H648" s="34"/>
      <c r="I648" s="34"/>
      <c r="J648" s="34"/>
      <c r="K648" s="34"/>
      <c r="L648" s="34"/>
    </row>
    <row r="649" spans="1:12" ht="18" customHeight="1" hidden="1">
      <c r="A649" s="34"/>
      <c r="B649" s="34"/>
      <c r="C649" s="34"/>
      <c r="D649" s="34"/>
      <c r="E649" s="34"/>
      <c r="F649" s="34"/>
      <c r="G649" s="34"/>
      <c r="H649" s="34"/>
      <c r="I649" s="34"/>
      <c r="J649" s="34"/>
      <c r="K649" s="34"/>
      <c r="L649" s="34"/>
    </row>
    <row r="650" spans="1:12" ht="18" customHeight="1" hidden="1">
      <c r="A650" s="34"/>
      <c r="B650" s="34"/>
      <c r="C650" s="34"/>
      <c r="D650" s="34"/>
      <c r="E650" s="34"/>
      <c r="F650" s="34"/>
      <c r="G650" s="34"/>
      <c r="H650" s="34"/>
      <c r="I650" s="34"/>
      <c r="J650" s="34"/>
      <c r="K650" s="34"/>
      <c r="L650" s="34"/>
    </row>
    <row r="651" spans="1:12" ht="18" customHeight="1" hidden="1">
      <c r="A651" s="34"/>
      <c r="B651" s="34"/>
      <c r="C651" s="34"/>
      <c r="D651" s="34"/>
      <c r="E651" s="34"/>
      <c r="F651" s="34"/>
      <c r="G651" s="34"/>
      <c r="H651" s="34"/>
      <c r="I651" s="34"/>
      <c r="J651" s="34"/>
      <c r="K651" s="34"/>
      <c r="L651" s="34"/>
    </row>
    <row r="652" spans="1:12" ht="18" customHeight="1" hidden="1">
      <c r="A652" s="34"/>
      <c r="B652" s="34"/>
      <c r="C652" s="34"/>
      <c r="D652" s="34"/>
      <c r="E652" s="34"/>
      <c r="F652" s="34"/>
      <c r="G652" s="34"/>
      <c r="H652" s="34"/>
      <c r="I652" s="34"/>
      <c r="J652" s="34"/>
      <c r="K652" s="34"/>
      <c r="L652" s="34"/>
    </row>
    <row r="653" spans="1:12" ht="18" customHeight="1" hidden="1">
      <c r="A653" s="34"/>
      <c r="B653" s="34"/>
      <c r="C653" s="34"/>
      <c r="D653" s="34"/>
      <c r="E653" s="34"/>
      <c r="F653" s="34"/>
      <c r="G653" s="34"/>
      <c r="H653" s="34"/>
      <c r="I653" s="34"/>
      <c r="J653" s="34"/>
      <c r="K653" s="34"/>
      <c r="L653" s="34"/>
    </row>
    <row r="654" spans="1:12" ht="18" customHeight="1" hidden="1">
      <c r="A654" s="34"/>
      <c r="B654" s="34"/>
      <c r="C654" s="34"/>
      <c r="D654" s="34"/>
      <c r="E654" s="34"/>
      <c r="F654" s="34"/>
      <c r="G654" s="34"/>
      <c r="H654" s="34"/>
      <c r="I654" s="34"/>
      <c r="J654" s="34"/>
      <c r="K654" s="34"/>
      <c r="L654" s="34"/>
    </row>
    <row r="655" spans="1:12" ht="18" customHeight="1" hidden="1">
      <c r="A655" s="34"/>
      <c r="B655" s="34"/>
      <c r="C655" s="34"/>
      <c r="D655" s="34"/>
      <c r="E655" s="34"/>
      <c r="F655" s="34"/>
      <c r="G655" s="34"/>
      <c r="H655" s="34"/>
      <c r="I655" s="34"/>
      <c r="J655" s="34"/>
      <c r="K655" s="34"/>
      <c r="L655" s="34"/>
    </row>
    <row r="656" spans="1:12" ht="18" customHeight="1" hidden="1">
      <c r="A656" s="34"/>
      <c r="B656" s="34"/>
      <c r="C656" s="34"/>
      <c r="D656" s="34"/>
      <c r="E656" s="34"/>
      <c r="F656" s="34"/>
      <c r="G656" s="34"/>
      <c r="H656" s="34"/>
      <c r="I656" s="34"/>
      <c r="J656" s="34"/>
      <c r="K656" s="34"/>
      <c r="L656" s="34"/>
    </row>
    <row r="657" spans="1:12" ht="18" customHeight="1" hidden="1">
      <c r="A657" s="34"/>
      <c r="B657" s="34"/>
      <c r="C657" s="34"/>
      <c r="D657" s="34"/>
      <c r="E657" s="34"/>
      <c r="F657" s="34"/>
      <c r="G657" s="34"/>
      <c r="H657" s="34"/>
      <c r="I657" s="34"/>
      <c r="J657" s="34"/>
      <c r="K657" s="34"/>
      <c r="L657" s="34"/>
    </row>
    <row r="658" spans="1:12" ht="18" customHeight="1" hidden="1">
      <c r="A658" s="34"/>
      <c r="B658" s="34"/>
      <c r="C658" s="34"/>
      <c r="D658" s="34"/>
      <c r="E658" s="34"/>
      <c r="F658" s="34"/>
      <c r="G658" s="34"/>
      <c r="H658" s="34"/>
      <c r="I658" s="34"/>
      <c r="J658" s="34"/>
      <c r="K658" s="34"/>
      <c r="L658" s="34"/>
    </row>
    <row r="659" ht="18" customHeight="1" hidden="1"/>
    <row r="660" ht="18" customHeight="1" hidden="1"/>
    <row r="661" ht="18" customHeight="1" hidden="1"/>
    <row r="662" ht="18" customHeight="1"/>
    <row r="663" ht="18" customHeight="1"/>
  </sheetData>
  <sheetProtection/>
  <mergeCells count="130">
    <mergeCell ref="B30:J30"/>
    <mergeCell ref="B22:J22"/>
    <mergeCell ref="B23:J23"/>
    <mergeCell ref="B25:J25"/>
    <mergeCell ref="B26:J26"/>
    <mergeCell ref="B15:I15"/>
    <mergeCell ref="B16:J16"/>
    <mergeCell ref="B17:D17"/>
    <mergeCell ref="B19:J19"/>
    <mergeCell ref="B20:J20"/>
    <mergeCell ref="B29:J29"/>
    <mergeCell ref="H1:J1"/>
    <mergeCell ref="H3:J3"/>
    <mergeCell ref="B5:J5"/>
    <mergeCell ref="B6:J6"/>
    <mergeCell ref="B7:J7"/>
    <mergeCell ref="B8:I8"/>
    <mergeCell ref="B76:J76"/>
    <mergeCell ref="B54:J54"/>
    <mergeCell ref="B55:J55"/>
    <mergeCell ref="B56:I56"/>
    <mergeCell ref="B9:E9"/>
    <mergeCell ref="B10:J10"/>
    <mergeCell ref="B11:J11"/>
    <mergeCell ref="B12:E12"/>
    <mergeCell ref="B13:J13"/>
    <mergeCell ref="B14:J14"/>
    <mergeCell ref="B48:I48"/>
    <mergeCell ref="B53:I53"/>
    <mergeCell ref="B43:J43"/>
    <mergeCell ref="B46:J46"/>
    <mergeCell ref="K365:L365"/>
    <mergeCell ref="B49:J49"/>
    <mergeCell ref="B50:J50"/>
    <mergeCell ref="B51:J51"/>
    <mergeCell ref="B52:J52"/>
    <mergeCell ref="B75:J75"/>
    <mergeCell ref="B57:J57"/>
    <mergeCell ref="B58:J58"/>
    <mergeCell ref="B31:J31"/>
    <mergeCell ref="B32:J32"/>
    <mergeCell ref="B33:J33"/>
    <mergeCell ref="B35:J35"/>
    <mergeCell ref="B39:I39"/>
    <mergeCell ref="B40:J40"/>
    <mergeCell ref="B41:J41"/>
    <mergeCell ref="B42:I42"/>
    <mergeCell ref="B69:J69"/>
    <mergeCell ref="B66:J66"/>
    <mergeCell ref="B36:J36"/>
    <mergeCell ref="B37:J37"/>
    <mergeCell ref="B38:J38"/>
    <mergeCell ref="B65:J65"/>
    <mergeCell ref="B61:J61"/>
    <mergeCell ref="B62:J62"/>
    <mergeCell ref="B63:J63"/>
    <mergeCell ref="B64:J64"/>
    <mergeCell ref="B72:J72"/>
    <mergeCell ref="C83:J83"/>
    <mergeCell ref="B73:J73"/>
    <mergeCell ref="B74:J74"/>
    <mergeCell ref="B59:J59"/>
    <mergeCell ref="B60:J60"/>
    <mergeCell ref="B70:I70"/>
    <mergeCell ref="B71:J71"/>
    <mergeCell ref="B67:J67"/>
    <mergeCell ref="B68:I68"/>
    <mergeCell ref="C139:E139"/>
    <mergeCell ref="B87:J87"/>
    <mergeCell ref="B89:J89"/>
    <mergeCell ref="B90:J90"/>
    <mergeCell ref="B91:J91"/>
    <mergeCell ref="B92:J92"/>
    <mergeCell ref="B93:J93"/>
    <mergeCell ref="B203:F203"/>
    <mergeCell ref="B206:J206"/>
    <mergeCell ref="C84:J84"/>
    <mergeCell ref="B86:J86"/>
    <mergeCell ref="B77:J77"/>
    <mergeCell ref="B78:J78"/>
    <mergeCell ref="B80:J80"/>
    <mergeCell ref="B81:J81"/>
    <mergeCell ref="B97:J97"/>
    <mergeCell ref="F117:G117"/>
    <mergeCell ref="G275:J275"/>
    <mergeCell ref="G277:J277"/>
    <mergeCell ref="B321:G321"/>
    <mergeCell ref="B158:D158"/>
    <mergeCell ref="B94:J94"/>
    <mergeCell ref="B95:J95"/>
    <mergeCell ref="B96:J96"/>
    <mergeCell ref="B174:C174"/>
    <mergeCell ref="B155:C155"/>
    <mergeCell ref="B201:H201"/>
    <mergeCell ref="G284:J284"/>
    <mergeCell ref="G285:J285"/>
    <mergeCell ref="G296:J296"/>
    <mergeCell ref="B318:G318"/>
    <mergeCell ref="B177:D177"/>
    <mergeCell ref="B183:D183"/>
    <mergeCell ref="B194:D194"/>
    <mergeCell ref="B200:D200"/>
    <mergeCell ref="B312:G312"/>
    <mergeCell ref="G316:H316"/>
    <mergeCell ref="C333:E333"/>
    <mergeCell ref="C337:J337"/>
    <mergeCell ref="C338:J338"/>
    <mergeCell ref="B384:G384"/>
    <mergeCell ref="B322:G322"/>
    <mergeCell ref="B218:F218"/>
    <mergeCell ref="B228:F228"/>
    <mergeCell ref="F236:F243"/>
    <mergeCell ref="A265:E265"/>
    <mergeCell ref="G278:J278"/>
    <mergeCell ref="G427:J427"/>
    <mergeCell ref="B385:G385"/>
    <mergeCell ref="B388:G388"/>
    <mergeCell ref="B395:G395"/>
    <mergeCell ref="B400:G400"/>
    <mergeCell ref="B418:J418"/>
    <mergeCell ref="B323:G323"/>
    <mergeCell ref="B332:G332"/>
    <mergeCell ref="B327:G327"/>
    <mergeCell ref="C328:E328"/>
    <mergeCell ref="B324:G324"/>
    <mergeCell ref="C325:E325"/>
    <mergeCell ref="B329:G329"/>
    <mergeCell ref="C330:E330"/>
    <mergeCell ref="B331:G331"/>
    <mergeCell ref="B326:G326"/>
  </mergeCells>
  <printOptions/>
  <pageMargins left="0.25" right="0.15" top="0.75" bottom="0.75" header="0.3" footer="0.3"/>
  <pageSetup firstPageNumber="6" useFirstPageNumber="1" horizontalDpi="600" verticalDpi="600" orientation="portrait" paperSize="9" r:id="rId1"/>
  <headerFooter scaleWithDoc="0">
    <oddFooter>&amp;R&amp;"Times New Roman,Italic"&amp;11Trang &amp;P</oddFooter>
  </headerFooter>
</worksheet>
</file>

<file path=xl/worksheets/sheet5.xml><?xml version="1.0" encoding="utf-8"?>
<worksheet xmlns="http://schemas.openxmlformats.org/spreadsheetml/2006/main" xmlns:r="http://schemas.openxmlformats.org/officeDocument/2006/relationships">
  <dimension ref="A1:N120"/>
  <sheetViews>
    <sheetView zoomScalePageLayoutView="0" workbookViewId="0" topLeftCell="A14">
      <selection activeCell="B1" sqref="B1:E1"/>
    </sheetView>
  </sheetViews>
  <sheetFormatPr defaultColWidth="0" defaultRowHeight="12" zeroHeight="1"/>
  <cols>
    <col min="1" max="1" width="5.8515625" style="256" customWidth="1"/>
    <col min="2" max="2" width="8.140625" style="256" customWidth="1"/>
    <col min="3" max="3" width="13.28125" style="256" customWidth="1"/>
    <col min="4" max="4" width="13.140625" style="256" bestFit="1" customWidth="1"/>
    <col min="5" max="5" width="13.57421875" style="256" customWidth="1"/>
    <col min="6" max="6" width="11.57421875" style="256" bestFit="1" customWidth="1"/>
    <col min="7" max="7" width="14.421875" style="256" customWidth="1"/>
    <col min="8" max="8" width="14.140625" style="256" customWidth="1"/>
    <col min="9" max="9" width="13.421875" style="256" customWidth="1"/>
    <col min="10" max="10" width="14.421875" style="256" customWidth="1"/>
    <col min="11" max="11" width="0.85546875" style="256" customWidth="1"/>
    <col min="12" max="12" width="14.7109375" style="257" customWidth="1"/>
    <col min="13" max="13" width="18.00390625" style="256" hidden="1" customWidth="1"/>
    <col min="14" max="14" width="16.00390625" style="256" hidden="1" customWidth="1"/>
    <col min="15" max="16384" width="9.140625" style="256" hidden="1" customWidth="1"/>
  </cols>
  <sheetData>
    <row r="1" spans="1:13" s="34" customFormat="1" ht="18" customHeight="1">
      <c r="A1" s="249" t="str">
        <f>'[1]CDKT'!A1</f>
        <v>COÂNG TY COÅ PHAÀN NHÖÏA ÑOÀNG NAI</v>
      </c>
      <c r="B1" s="250"/>
      <c r="C1" s="250"/>
      <c r="D1" s="251"/>
      <c r="E1" s="251"/>
      <c r="F1" s="251"/>
      <c r="G1" s="251"/>
      <c r="H1" s="251"/>
      <c r="I1" s="251"/>
      <c r="J1" s="251"/>
      <c r="K1" s="251"/>
      <c r="L1" s="222" t="s">
        <v>724</v>
      </c>
      <c r="M1" s="32"/>
    </row>
    <row r="2" spans="1:13" s="40" customFormat="1" ht="21" customHeight="1">
      <c r="A2" s="252" t="s">
        <v>66</v>
      </c>
      <c r="D2" s="253"/>
      <c r="E2" s="253"/>
      <c r="F2" s="253"/>
      <c r="G2" s="253"/>
      <c r="H2" s="253"/>
      <c r="I2" s="254"/>
      <c r="J2" s="253"/>
      <c r="K2" s="253"/>
      <c r="L2" s="39"/>
      <c r="M2" s="37"/>
    </row>
    <row r="3" spans="1:13" s="40" customFormat="1" ht="18.75" customHeight="1">
      <c r="A3" s="378" t="s">
        <v>397</v>
      </c>
      <c r="B3" s="253"/>
      <c r="C3" s="253"/>
      <c r="D3" s="253"/>
      <c r="E3" s="253"/>
      <c r="F3" s="253"/>
      <c r="G3" s="253"/>
      <c r="H3" s="253"/>
      <c r="I3" s="254"/>
      <c r="J3" s="253"/>
      <c r="K3" s="253"/>
      <c r="L3" s="222" t="s">
        <v>725</v>
      </c>
      <c r="M3" s="37"/>
    </row>
    <row r="4" ht="15" customHeight="1">
      <c r="A4" s="255"/>
    </row>
    <row r="5" spans="1:12" s="261" customFormat="1" ht="19.5" customHeight="1">
      <c r="A5" s="258" t="s">
        <v>229</v>
      </c>
      <c r="B5" s="259" t="s">
        <v>319</v>
      </c>
      <c r="C5" s="260"/>
      <c r="L5" s="262"/>
    </row>
    <row r="6" spans="1:12" s="272" customFormat="1" ht="22.5" customHeight="1">
      <c r="A6" s="263" t="s">
        <v>320</v>
      </c>
      <c r="B6" s="264" t="s">
        <v>321</v>
      </c>
      <c r="C6" s="265"/>
      <c r="D6" s="266"/>
      <c r="E6" s="266"/>
      <c r="F6" s="267"/>
      <c r="G6" s="266"/>
      <c r="H6" s="268"/>
      <c r="I6" s="269"/>
      <c r="J6" s="270"/>
      <c r="K6" s="270"/>
      <c r="L6" s="271"/>
    </row>
    <row r="7" spans="1:12" ht="31.5" customHeight="1">
      <c r="A7" s="519" t="s">
        <v>322</v>
      </c>
      <c r="B7" s="520"/>
      <c r="C7" s="520"/>
      <c r="D7" s="273" t="s">
        <v>323</v>
      </c>
      <c r="E7" s="273" t="s">
        <v>324</v>
      </c>
      <c r="F7" s="273" t="s">
        <v>325</v>
      </c>
      <c r="G7" s="431" t="s">
        <v>55</v>
      </c>
      <c r="H7" s="273" t="s">
        <v>326</v>
      </c>
      <c r="I7" s="273" t="s">
        <v>327</v>
      </c>
      <c r="J7" s="521" t="s">
        <v>328</v>
      </c>
      <c r="K7" s="521"/>
      <c r="L7" s="273" t="s">
        <v>143</v>
      </c>
    </row>
    <row r="8" spans="1:13" s="257" customFormat="1" ht="31.5" customHeight="1">
      <c r="A8" s="522" t="s">
        <v>385</v>
      </c>
      <c r="B8" s="523"/>
      <c r="C8" s="523"/>
      <c r="D8" s="281">
        <v>34276370000</v>
      </c>
      <c r="E8" s="281">
        <v>26720892735</v>
      </c>
      <c r="F8" s="281">
        <v>-427842000</v>
      </c>
      <c r="G8" s="281">
        <v>1239475588</v>
      </c>
      <c r="H8" s="281">
        <v>7498861723</v>
      </c>
      <c r="I8" s="281">
        <v>2042221033</v>
      </c>
      <c r="J8" s="281">
        <v>12270447983</v>
      </c>
      <c r="K8" s="281" t="e">
        <f>SUM(#REF!)</f>
        <v>#REF!</v>
      </c>
      <c r="L8" s="281">
        <f aca="true" t="shared" si="0" ref="L8:L22">SUM(D8:J8)</f>
        <v>83620427062</v>
      </c>
      <c r="M8" s="383">
        <f>L8-'DN - BCĐKT'!E90</f>
        <v>0</v>
      </c>
    </row>
    <row r="9" spans="1:12" ht="21.75" customHeight="1" hidden="1">
      <c r="A9" s="282" t="s">
        <v>330</v>
      </c>
      <c r="B9" s="283"/>
      <c r="C9" s="283"/>
      <c r="D9" s="284"/>
      <c r="E9" s="284"/>
      <c r="F9" s="284"/>
      <c r="G9" s="284"/>
      <c r="H9" s="284"/>
      <c r="I9" s="284"/>
      <c r="J9" s="284"/>
      <c r="K9" s="284"/>
      <c r="L9" s="285">
        <f t="shared" si="0"/>
        <v>0</v>
      </c>
    </row>
    <row r="10" spans="1:12" ht="19.5" customHeight="1" hidden="1">
      <c r="A10" s="282" t="s">
        <v>331</v>
      </c>
      <c r="B10" s="283"/>
      <c r="C10" s="283"/>
      <c r="D10" s="284"/>
      <c r="E10" s="284"/>
      <c r="F10" s="284"/>
      <c r="G10" s="284"/>
      <c r="H10" s="284"/>
      <c r="I10" s="284"/>
      <c r="J10" s="284"/>
      <c r="K10" s="284"/>
      <c r="L10" s="285">
        <f t="shared" si="0"/>
        <v>0</v>
      </c>
    </row>
    <row r="11" spans="1:12" ht="36" customHeight="1">
      <c r="A11" s="526" t="s">
        <v>58</v>
      </c>
      <c r="B11" s="526"/>
      <c r="C11" s="526"/>
      <c r="D11" s="280"/>
      <c r="E11" s="279"/>
      <c r="F11" s="279"/>
      <c r="G11" s="279"/>
      <c r="H11" s="275"/>
      <c r="I11" s="279"/>
      <c r="J11" s="277">
        <f>'DN - BCKQKD'!F27</f>
        <v>2635410385</v>
      </c>
      <c r="K11" s="277"/>
      <c r="L11" s="278">
        <f t="shared" si="0"/>
        <v>2635410385</v>
      </c>
    </row>
    <row r="12" spans="1:12" ht="16.5">
      <c r="A12" s="430" t="s">
        <v>54</v>
      </c>
      <c r="B12" s="404"/>
      <c r="C12" s="404"/>
      <c r="D12" s="280"/>
      <c r="E12" s="279"/>
      <c r="F12" s="279"/>
      <c r="G12" s="279">
        <v>495646562</v>
      </c>
      <c r="H12" s="275"/>
      <c r="I12" s="279"/>
      <c r="J12" s="277">
        <f>-G12</f>
        <v>-495646562</v>
      </c>
      <c r="K12" s="277"/>
      <c r="L12" s="278">
        <f t="shared" si="0"/>
        <v>0</v>
      </c>
    </row>
    <row r="13" spans="1:12" ht="19.5" customHeight="1">
      <c r="A13" s="311" t="s">
        <v>384</v>
      </c>
      <c r="B13" s="312"/>
      <c r="C13" s="312"/>
      <c r="D13" s="313"/>
      <c r="E13" s="275"/>
      <c r="F13" s="275"/>
      <c r="G13" s="275"/>
      <c r="H13" s="275"/>
      <c r="I13" s="275"/>
      <c r="J13" s="275">
        <v>-2052142200</v>
      </c>
      <c r="K13" s="275"/>
      <c r="L13" s="278">
        <f t="shared" si="0"/>
        <v>-2052142200</v>
      </c>
    </row>
    <row r="14" spans="1:12" ht="31.5" customHeight="1">
      <c r="A14" s="518" t="s">
        <v>56</v>
      </c>
      <c r="B14" s="518"/>
      <c r="C14" s="518"/>
      <c r="D14" s="313"/>
      <c r="E14" s="275"/>
      <c r="F14" s="275"/>
      <c r="G14" s="275"/>
      <c r="H14" s="275"/>
      <c r="I14" s="275"/>
      <c r="J14" s="275">
        <v>-180000000</v>
      </c>
      <c r="K14" s="275"/>
      <c r="L14" s="278">
        <f t="shared" si="0"/>
        <v>-180000000</v>
      </c>
    </row>
    <row r="15" spans="1:12" ht="33" customHeight="1">
      <c r="A15" s="526" t="s">
        <v>386</v>
      </c>
      <c r="B15" s="526"/>
      <c r="C15" s="526"/>
      <c r="D15" s="313"/>
      <c r="E15" s="275">
        <v>0</v>
      </c>
      <c r="F15" s="275"/>
      <c r="G15" s="275"/>
      <c r="H15" s="275"/>
      <c r="I15" s="275"/>
      <c r="J15" s="275">
        <v>-4440000</v>
      </c>
      <c r="K15" s="275"/>
      <c r="L15" s="278">
        <f t="shared" si="0"/>
        <v>-4440000</v>
      </c>
    </row>
    <row r="16" spans="1:12" ht="15.75" customHeight="1">
      <c r="A16" s="311" t="s">
        <v>329</v>
      </c>
      <c r="B16" s="312"/>
      <c r="C16" s="312"/>
      <c r="D16" s="313"/>
      <c r="E16" s="275">
        <v>0</v>
      </c>
      <c r="F16" s="275"/>
      <c r="G16" s="275"/>
      <c r="H16" s="275"/>
      <c r="I16" s="275"/>
      <c r="J16" s="275">
        <v>-92138179</v>
      </c>
      <c r="K16" s="275"/>
      <c r="L16" s="278">
        <f t="shared" si="0"/>
        <v>-92138179</v>
      </c>
    </row>
    <row r="17" spans="1:12" ht="33" customHeight="1">
      <c r="A17" s="518" t="s">
        <v>62</v>
      </c>
      <c r="B17" s="518"/>
      <c r="C17" s="518"/>
      <c r="D17" s="313"/>
      <c r="E17" s="275"/>
      <c r="F17" s="275"/>
      <c r="G17" s="275"/>
      <c r="H17" s="275"/>
      <c r="I17" s="275">
        <v>-422861293</v>
      </c>
      <c r="J17" s="275">
        <f>-I17</f>
        <v>422861293</v>
      </c>
      <c r="K17" s="275"/>
      <c r="L17" s="278">
        <f t="shared" si="0"/>
        <v>0</v>
      </c>
    </row>
    <row r="18" spans="1:14" ht="15.75" customHeight="1">
      <c r="A18" s="311" t="s">
        <v>379</v>
      </c>
      <c r="B18" s="282"/>
      <c r="C18" s="282"/>
      <c r="D18" s="286"/>
      <c r="E18" s="275"/>
      <c r="F18" s="275"/>
      <c r="G18" s="275"/>
      <c r="H18" s="275"/>
      <c r="I18" s="276"/>
      <c r="J18" s="276">
        <v>-4010227000</v>
      </c>
      <c r="K18" s="276"/>
      <c r="L18" s="278">
        <f t="shared" si="0"/>
        <v>-4010227000</v>
      </c>
      <c r="N18" s="287"/>
    </row>
    <row r="19" spans="1:14" ht="34.5" customHeight="1">
      <c r="A19" s="518" t="s">
        <v>63</v>
      </c>
      <c r="B19" s="518"/>
      <c r="C19" s="518"/>
      <c r="D19" s="286"/>
      <c r="E19" s="275"/>
      <c r="F19" s="275"/>
      <c r="G19" s="275"/>
      <c r="H19" s="275">
        <v>-1163307437</v>
      </c>
      <c r="I19" s="276"/>
      <c r="J19" s="276">
        <f>-H19</f>
        <v>1163307437</v>
      </c>
      <c r="K19" s="276"/>
      <c r="L19" s="278">
        <f t="shared" si="0"/>
        <v>0</v>
      </c>
      <c r="N19" s="287"/>
    </row>
    <row r="20" spans="1:14" ht="34.5" customHeight="1">
      <c r="A20" s="518" t="s">
        <v>57</v>
      </c>
      <c r="B20" s="518"/>
      <c r="C20" s="518"/>
      <c r="D20" s="286"/>
      <c r="E20" s="275"/>
      <c r="F20" s="275"/>
      <c r="G20" s="275"/>
      <c r="H20" s="275"/>
      <c r="I20" s="276"/>
      <c r="J20" s="276">
        <v>-184276359</v>
      </c>
      <c r="K20" s="276"/>
      <c r="L20" s="278">
        <f t="shared" si="0"/>
        <v>-184276359</v>
      </c>
      <c r="N20" s="287"/>
    </row>
    <row r="21" spans="1:14" ht="34.5" customHeight="1">
      <c r="A21" s="527" t="s">
        <v>60</v>
      </c>
      <c r="B21" s="527"/>
      <c r="C21" s="527"/>
      <c r="D21" s="286"/>
      <c r="E21" s="275"/>
      <c r="F21" s="275"/>
      <c r="G21" s="275"/>
      <c r="H21" s="275"/>
      <c r="I21" s="276"/>
      <c r="J21" s="276">
        <v>372245360</v>
      </c>
      <c r="K21" s="276"/>
      <c r="L21" s="278">
        <f t="shared" si="0"/>
        <v>372245360</v>
      </c>
      <c r="N21" s="287"/>
    </row>
    <row r="22" spans="1:14" ht="15.75" customHeight="1">
      <c r="A22" s="434" t="s">
        <v>61</v>
      </c>
      <c r="B22" s="282"/>
      <c r="C22" s="282"/>
      <c r="D22" s="286"/>
      <c r="E22" s="275"/>
      <c r="F22" s="275"/>
      <c r="G22" s="275"/>
      <c r="H22" s="275"/>
      <c r="I22" s="276"/>
      <c r="J22" s="276">
        <v>108627223</v>
      </c>
      <c r="K22" s="276"/>
      <c r="L22" s="278">
        <f t="shared" si="0"/>
        <v>108627223</v>
      </c>
      <c r="N22" s="287"/>
    </row>
    <row r="23" spans="1:13" s="274" customFormat="1" ht="21.75" customHeight="1">
      <c r="A23" s="524" t="s">
        <v>59</v>
      </c>
      <c r="B23" s="525"/>
      <c r="C23" s="525"/>
      <c r="D23" s="288">
        <f>SUM(D8:D22)</f>
        <v>34276370000</v>
      </c>
      <c r="E23" s="288">
        <f>SUM(E8:E22)</f>
        <v>26720892735</v>
      </c>
      <c r="F23" s="288">
        <f>SUM(F8:F22)</f>
        <v>-427842000</v>
      </c>
      <c r="G23" s="288">
        <v>1735122150</v>
      </c>
      <c r="H23" s="288">
        <f>SUM(H8:H22)</f>
        <v>6335554286</v>
      </c>
      <c r="I23" s="288">
        <f>SUM(I8:I22)</f>
        <v>1619359740</v>
      </c>
      <c r="J23" s="288">
        <f>SUM(J8:J22)</f>
        <v>9954029381</v>
      </c>
      <c r="K23" s="288" t="e">
        <f>SUM(K8:K16)</f>
        <v>#REF!</v>
      </c>
      <c r="L23" s="288">
        <f>SUM(L8:L22)</f>
        <v>80213486292</v>
      </c>
      <c r="M23" s="382">
        <f>L23-'DN - BCĐKT'!D90</f>
        <v>0</v>
      </c>
    </row>
    <row r="24" spans="1:12" ht="24" customHeight="1">
      <c r="A24" s="432"/>
      <c r="B24" s="432"/>
      <c r="C24" s="432"/>
      <c r="D24" s="433">
        <f>D23-'DN - BCĐKT'!D91</f>
        <v>0</v>
      </c>
      <c r="E24" s="433">
        <f>E23-'DN - BCĐKT'!D92</f>
        <v>0</v>
      </c>
      <c r="F24" s="433">
        <f>F23-'DN - BCĐKT'!D94</f>
        <v>0</v>
      </c>
      <c r="G24" s="433">
        <f>G23-'DN - BCĐKT'!D93</f>
        <v>0</v>
      </c>
      <c r="H24" s="433">
        <f>H23-'DN - BCĐKT'!D97</f>
        <v>0</v>
      </c>
      <c r="I24" s="433">
        <f>I23-'DN - BCĐKT'!D98</f>
        <v>0</v>
      </c>
      <c r="J24" s="433">
        <f>J23-'DN - BCĐKT'!D100</f>
        <v>0</v>
      </c>
      <c r="K24" s="289"/>
      <c r="L24" s="171">
        <f>L23-'DN - BCĐKT'!D90</f>
        <v>0</v>
      </c>
    </row>
    <row r="25" spans="1:12" ht="24" customHeight="1">
      <c r="A25" s="290"/>
      <c r="B25" s="291"/>
      <c r="C25" s="291"/>
      <c r="D25" s="266"/>
      <c r="E25" s="266"/>
      <c r="F25" s="266"/>
      <c r="G25" s="266"/>
      <c r="H25" s="266"/>
      <c r="I25" s="289"/>
      <c r="J25" s="289"/>
      <c r="K25" s="289"/>
      <c r="L25" s="171"/>
    </row>
    <row r="26" spans="4:12" ht="25.5" customHeight="1" hidden="1">
      <c r="D26" s="287"/>
      <c r="E26" s="287"/>
      <c r="F26" s="287"/>
      <c r="G26" s="287"/>
      <c r="H26" s="287"/>
      <c r="I26" s="287"/>
      <c r="J26" s="287"/>
      <c r="L26" s="292"/>
    </row>
    <row r="27" ht="17.25" hidden="1"/>
    <row r="28" spans="4:12" ht="17.25" hidden="1">
      <c r="D28" s="287"/>
      <c r="E28" s="287"/>
      <c r="F28" s="287"/>
      <c r="G28" s="287"/>
      <c r="H28" s="287"/>
      <c r="I28" s="287"/>
      <c r="J28" s="287"/>
      <c r="L28" s="292"/>
    </row>
    <row r="29" ht="17.25" hidden="1"/>
    <row r="30" ht="17.25" hidden="1">
      <c r="J30" s="287"/>
    </row>
    <row r="31" ht="17.25" hidden="1"/>
    <row r="32" ht="17.25" hidden="1"/>
    <row r="33" ht="17.25" hidden="1"/>
    <row r="34" ht="17.25" hidden="1"/>
    <row r="35" ht="17.25" hidden="1"/>
    <row r="36" ht="17.25" hidden="1"/>
    <row r="37" ht="17.25" hidden="1"/>
    <row r="38" ht="17.25" hidden="1"/>
    <row r="39" ht="17.25" hidden="1"/>
    <row r="40" ht="17.25" hidden="1">
      <c r="E40" s="256">
        <v>116893641214</v>
      </c>
    </row>
    <row r="41" ht="17.25" hidden="1">
      <c r="E41" s="256">
        <v>-46763535006</v>
      </c>
    </row>
    <row r="42" ht="17.25" hidden="1"/>
    <row r="43" ht="17.25" hidden="1"/>
    <row r="44" ht="17.25" hidden="1"/>
    <row r="45" ht="17.25" hidden="1"/>
    <row r="46" ht="17.25" hidden="1"/>
    <row r="47" ht="17.25" hidden="1"/>
    <row r="48" ht="17.25" hidden="1"/>
    <row r="49" ht="17.25" hidden="1"/>
    <row r="50" ht="17.25" hidden="1"/>
    <row r="51" ht="17.25" hidden="1"/>
    <row r="52" ht="17.25" hidden="1">
      <c r="E52" s="256">
        <f>E53</f>
        <v>0</v>
      </c>
    </row>
    <row r="53" ht="17.25" hidden="1"/>
    <row r="54" ht="17.25" hidden="1"/>
    <row r="55" ht="17.25" hidden="1"/>
    <row r="56" ht="17.25" hidden="1"/>
    <row r="57" ht="17.25" hidden="1">
      <c r="E57" s="256">
        <f>E58+E60+E59</f>
        <v>3088182746</v>
      </c>
    </row>
    <row r="58" ht="17.25" hidden="1">
      <c r="E58" s="256">
        <v>1261645604</v>
      </c>
    </row>
    <row r="59" ht="17.25" hidden="1">
      <c r="E59" s="256">
        <v>18587060</v>
      </c>
    </row>
    <row r="60" ht="17.25" hidden="1">
      <c r="E60" s="256">
        <v>1807950082</v>
      </c>
    </row>
    <row r="61" ht="17.25" hidden="1"/>
    <row r="62" ht="17.25" hidden="1">
      <c r="E62" s="287" t="e">
        <f>E31+#REF!</f>
        <v>#REF!</v>
      </c>
    </row>
    <row r="63" ht="17.25" hidden="1"/>
    <row r="64" ht="17.25" hidden="1"/>
    <row r="65" ht="17.25" hidden="1"/>
    <row r="66" ht="17.25" hidden="1"/>
    <row r="67" ht="17.25" hidden="1">
      <c r="E67" s="256">
        <v>99203103878</v>
      </c>
    </row>
    <row r="68" ht="17.25" hidden="1">
      <c r="E68" s="256">
        <v>20854081420</v>
      </c>
    </row>
    <row r="69" ht="17.25" hidden="1">
      <c r="E69" s="256">
        <v>5219728214</v>
      </c>
    </row>
    <row r="70" ht="17.25" hidden="1">
      <c r="E70" s="256">
        <v>3550775276</v>
      </c>
    </row>
    <row r="71" ht="17.25" hidden="1">
      <c r="E71" s="256">
        <v>862605745</v>
      </c>
    </row>
    <row r="72" ht="17.25" hidden="1">
      <c r="E72" s="256">
        <v>2325571645</v>
      </c>
    </row>
    <row r="73" ht="17.25" hidden="1"/>
    <row r="74" ht="17.25" hidden="1"/>
    <row r="75" ht="17.25" hidden="1"/>
    <row r="76" ht="17.25" hidden="1"/>
    <row r="77" ht="17.25" hidden="1">
      <c r="E77" s="256">
        <v>-647797</v>
      </c>
    </row>
    <row r="78" ht="17.25" hidden="1"/>
    <row r="79" ht="17.25" hidden="1"/>
    <row r="80" ht="17.25" hidden="1"/>
    <row r="81" ht="17.25" hidden="1"/>
    <row r="82" ht="17.25" hidden="1">
      <c r="E82" s="256">
        <v>21381106388</v>
      </c>
    </row>
    <row r="83" ht="17.25" hidden="1"/>
    <row r="84" ht="17.25" hidden="1"/>
    <row r="85" ht="17.25" hidden="1"/>
    <row r="86" ht="17.25" hidden="1"/>
    <row r="87" ht="17.25" hidden="1"/>
    <row r="88" ht="17.25" hidden="1"/>
    <row r="89" ht="17.25" hidden="1">
      <c r="E89" s="256">
        <f>E90+E91+E93+E96+E97+E99+E92</f>
        <v>22623164327</v>
      </c>
    </row>
    <row r="90" ht="17.25" hidden="1"/>
    <row r="91" ht="17.25" hidden="1"/>
    <row r="92" ht="17.25" hidden="1">
      <c r="E92" s="256">
        <v>1239475588</v>
      </c>
    </row>
    <row r="93" ht="17.25" hidden="1">
      <c r="E93" s="256">
        <v>-427842000</v>
      </c>
    </row>
    <row r="94" ht="17.25" hidden="1"/>
    <row r="95" ht="17.25" hidden="1"/>
    <row r="96" ht="17.25" hidden="1">
      <c r="E96" s="256">
        <v>7498861723</v>
      </c>
    </row>
    <row r="97" ht="17.25" hidden="1">
      <c r="E97" s="256">
        <v>2042221033</v>
      </c>
    </row>
    <row r="98" ht="17.25" hidden="1">
      <c r="E98" s="256">
        <v>0</v>
      </c>
    </row>
    <row r="99" ht="17.25" hidden="1">
      <c r="E99" s="256">
        <v>12270447983</v>
      </c>
    </row>
    <row r="100" ht="17.25" hidden="1"/>
    <row r="101" ht="17.25" hidden="1"/>
    <row r="102" ht="17.25" hidden="1"/>
    <row r="103" ht="17.25" hidden="1"/>
    <row r="104" ht="17.25" hidden="1"/>
    <row r="105" ht="17.25" hidden="1">
      <c r="E105" s="256">
        <v>3130868680</v>
      </c>
    </row>
    <row r="106" ht="17.25" hidden="1">
      <c r="E106" s="256">
        <f>E88+E65+E105</f>
        <v>3130868680</v>
      </c>
    </row>
    <row r="107" ht="17.25" hidden="1"/>
    <row r="108" ht="17.25" hidden="1"/>
    <row r="109" ht="17.25" hidden="1"/>
    <row r="110" ht="17.25" hidden="1"/>
    <row r="111" ht="17.25" hidden="1"/>
    <row r="112" ht="17.25" hidden="1"/>
    <row r="113" ht="17.25" hidden="1"/>
    <row r="114" ht="17.25" hidden="1"/>
    <row r="115" ht="17.25" hidden="1"/>
    <row r="116" ht="17.25" hidden="1"/>
    <row r="117" ht="17.25" hidden="1"/>
    <row r="118" ht="17.25" hidden="1"/>
    <row r="119" ht="17.25" hidden="1"/>
    <row r="120" ht="17.25" hidden="1">
      <c r="B120" s="256" t="s">
        <v>273</v>
      </c>
    </row>
  </sheetData>
  <sheetProtection/>
  <mergeCells count="11">
    <mergeCell ref="A21:C21"/>
    <mergeCell ref="A17:C17"/>
    <mergeCell ref="A7:C7"/>
    <mergeCell ref="J7:K7"/>
    <mergeCell ref="A8:C8"/>
    <mergeCell ref="A23:C23"/>
    <mergeCell ref="A14:C14"/>
    <mergeCell ref="A15:C15"/>
    <mergeCell ref="A11:C11"/>
    <mergeCell ref="A20:C20"/>
    <mergeCell ref="A19:C19"/>
  </mergeCells>
  <printOptions/>
  <pageMargins left="0.45" right="0.45" top="0" bottom="0" header="0.3" footer="0.3"/>
  <pageSetup firstPageNumber="19" useFirstPageNumber="1" horizontalDpi="600" verticalDpi="600" orientation="landscape" paperSize="9" r:id="rId1"/>
  <headerFooter>
    <oddFooter>&amp;R&amp;"Times New Roman,Italic"&amp;11Trang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BAO</dc:creator>
  <cp:keywords/>
  <dc:description/>
  <cp:lastModifiedBy>Admin</cp:lastModifiedBy>
  <cp:lastPrinted>2012-08-09T05:46:28Z</cp:lastPrinted>
  <dcterms:created xsi:type="dcterms:W3CDTF">2011-01-11T01:32:30Z</dcterms:created>
  <dcterms:modified xsi:type="dcterms:W3CDTF">2021-11-02T04:59:10Z</dcterms:modified>
  <cp:category/>
  <cp:version/>
  <cp:contentType/>
  <cp:contentStatus/>
</cp:coreProperties>
</file>