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DNP Corp\Anh Quang\Công bố thông tin\BCTC\Năm 2020\"/>
    </mc:Choice>
  </mc:AlternateContent>
  <bookViews>
    <workbookView xWindow="0" yWindow="0" windowWidth="28800" windowHeight="12330"/>
  </bookViews>
  <sheets>
    <sheet name="BS" sheetId="1" r:id="rId1"/>
    <sheet name="PL" sheetId="3" r:id="rId2"/>
    <sheet name="CF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3" i="1" l="1"/>
  <c r="F68" i="1" l="1"/>
  <c r="D56" i="1"/>
  <c r="F56" i="1"/>
  <c r="D51" i="1"/>
  <c r="F51" i="1"/>
  <c r="D48" i="1"/>
  <c r="F48" i="1"/>
  <c r="D44" i="1"/>
  <c r="D41" i="1"/>
  <c r="D38" i="1"/>
  <c r="F44" i="1"/>
  <c r="F41" i="1"/>
  <c r="F38" i="1"/>
  <c r="D34" i="1"/>
  <c r="F34" i="1"/>
  <c r="D28" i="1"/>
  <c r="D8" i="1" s="1"/>
  <c r="F28" i="1"/>
  <c r="D24" i="1"/>
  <c r="F24" i="1"/>
  <c r="D17" i="1"/>
  <c r="F17" i="1"/>
  <c r="D13" i="1"/>
  <c r="F13" i="1"/>
  <c r="D9" i="1"/>
  <c r="F9" i="1"/>
  <c r="F79" i="1"/>
  <c r="F37" i="1" l="1"/>
  <c r="F67" i="1"/>
  <c r="D37" i="1"/>
  <c r="D33" i="1" s="1"/>
  <c r="D59" i="1" s="1"/>
  <c r="F33" i="1"/>
  <c r="F59" i="1" s="1"/>
  <c r="F8" i="1"/>
  <c r="D94" i="1"/>
  <c r="D88" i="1" s="1"/>
  <c r="F94" i="1"/>
  <c r="F88" i="1" s="1"/>
  <c r="F98" i="1"/>
  <c r="D98" i="1"/>
  <c r="F87" i="1" l="1"/>
  <c r="F101" i="1" s="1"/>
  <c r="F103" i="1" s="1"/>
  <c r="D87" i="1"/>
  <c r="D68" i="1" l="1"/>
  <c r="D79" i="1"/>
  <c r="F44" i="4"/>
  <c r="D44" i="4"/>
  <c r="F35" i="4"/>
  <c r="D35" i="4"/>
  <c r="F15" i="4"/>
  <c r="F25" i="4" s="1"/>
  <c r="D15" i="4"/>
  <c r="D25" i="4" s="1"/>
  <c r="D67" i="1" l="1"/>
  <c r="D101" i="1" s="1"/>
  <c r="F45" i="4"/>
  <c r="F48" i="4" s="1"/>
  <c r="D45" i="4"/>
  <c r="D48" i="4" s="1"/>
  <c r="F50" i="4" l="1"/>
  <c r="D50" i="4" l="1"/>
</calcChain>
</file>

<file path=xl/sharedStrings.xml><?xml version="1.0" encoding="utf-8"?>
<sst xmlns="http://schemas.openxmlformats.org/spreadsheetml/2006/main" count="194" uniqueCount="170">
  <si>
    <t>421a</t>
  </si>
  <si>
    <t>421b</t>
  </si>
  <si>
    <t>01</t>
  </si>
  <si>
    <t>02</t>
  </si>
  <si>
    <t>03</t>
  </si>
  <si>
    <t>04</t>
  </si>
  <si>
    <t>05</t>
  </si>
  <si>
    <t>06</t>
  </si>
  <si>
    <t>08</t>
  </si>
  <si>
    <t>09</t>
  </si>
  <si>
    <t>Mã số</t>
  </si>
  <si>
    <t>VNĐ</t>
  </si>
  <si>
    <t>Năm kết thúc ngày 
31 tháng 12 năm 2020</t>
  </si>
  <si>
    <t>Lưu chuyển tiền từ hoạt động kinh doanh</t>
  </si>
  <si>
    <t>Điều chỉnh cho các khoản</t>
  </si>
  <si>
    <t>Lưu chuyển tiền từ hoạt động đầu tư</t>
  </si>
  <si>
    <t>Lưu chuyển tiền từ hoạt động tài chính</t>
  </si>
  <si>
    <t>10</t>
  </si>
  <si>
    <t>11</t>
  </si>
  <si>
    <t>20</t>
  </si>
  <si>
    <t>21</t>
  </si>
  <si>
    <t>22</t>
  </si>
  <si>
    <t>23</t>
  </si>
  <si>
    <t>25</t>
  </si>
  <si>
    <t>26</t>
  </si>
  <si>
    <t>30</t>
  </si>
  <si>
    <t>31</t>
  </si>
  <si>
    <t>32</t>
  </si>
  <si>
    <t>40</t>
  </si>
  <si>
    <t>50</t>
  </si>
  <si>
    <t>51</t>
  </si>
  <si>
    <t>52</t>
  </si>
  <si>
    <t>60</t>
  </si>
  <si>
    <t>61</t>
  </si>
  <si>
    <t>62</t>
  </si>
  <si>
    <t>70</t>
  </si>
  <si>
    <t>71</t>
  </si>
  <si>
    <t>Doanh thu bán hàng và cung cấp dịch vụ</t>
  </si>
  <si>
    <t>Các khoản giảm trừ doanh thu</t>
  </si>
  <si>
    <t>Doanh thu thuần về bán hàng và cung cấp dịch vụ</t>
  </si>
  <si>
    <t>Giá vốn hàng bán</t>
  </si>
  <si>
    <t>Lợi nhuận gộp về bán hàng và cung cấp dịch vụ</t>
  </si>
  <si>
    <t>Doanh thu hoạt động tài chính</t>
  </si>
  <si>
    <t>Chi phí tài chính</t>
  </si>
  <si>
    <t>Trong đó: Chi phí lãi vay</t>
  </si>
  <si>
    <t>Lợi nhuận từ đầu tư vào Công ty liên kết, liên doanh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</si>
  <si>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</si>
  <si>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</si>
  <si>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</si>
  <si>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</si>
  <si>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</si>
  <si>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</si>
  <si>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</si>
  <si>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Chi phí thuế TNDN hiện hành</t>
  </si>
  <si>
    <t>Chi phí thuế TNDN hoãn lại</t>
  </si>
  <si>
    <t xml:space="preserve">Lợi nhuận sau thuế thu nhập doanh nghiệp </t>
  </si>
  <si>
    <t>Lợi nhuận sau thuế của cổ đông công ty mẹ</t>
  </si>
  <si>
    <t>Lợi nhuận sau thuế của cổ đông không kiểm soát</t>
  </si>
  <si>
    <t>Lãi cơ bản trên cổ phiếu</t>
  </si>
  <si>
    <t>Lãi suy giảm trên cổ phiếu</t>
  </si>
  <si>
    <t>Năm kết thúc ngày 
31 tháng 12 năm 2019</t>
  </si>
  <si>
    <t>12/31/2020</t>
  </si>
  <si>
    <t>12/31/2019</t>
  </si>
  <si>
    <t>TÀI SẢN</t>
  </si>
  <si>
    <t>NGUỒN VỐN</t>
  </si>
  <si>
    <t>Tiền thu từ phát hành cổ phiếu, nhận vốn góp của chủ sở hữu</t>
  </si>
  <si>
    <t>Tiền trả lại vốn góp cho các chủ sở hữu, mua lại cổ phiếu của doanh nghiệp đã phát hành</t>
  </si>
  <si>
    <t>Tiền thu từ đi vay</t>
  </si>
  <si>
    <t>Tiền trả nợ gốc vay</t>
  </si>
  <si>
    <t>Tiền trả nợ thuê tài chính</t>
  </si>
  <si>
    <t>Cổ tức, lợi nhuận đã trả cho chủ sở hữu</t>
  </si>
  <si>
    <t>Lưu chuyển tiền thuần từ hoạt động tài chính</t>
  </si>
  <si>
    <t>Lưu chuyển tiền thuần trong kỳ</t>
  </si>
  <si>
    <t>Tiền và tương đương tiền đầu kỳ</t>
  </si>
  <si>
    <t>Ảnh hưởng thay đổi tỷ giá hối đoái quy đổi ngoại tệ</t>
  </si>
  <si>
    <t>Tiền và tương đương tiền cuối kỳ</t>
  </si>
  <si>
    <t>Lợi nhuận trước thuế</t>
  </si>
  <si>
    <t>Khấu hao TSCĐ và BĐSĐT</t>
  </si>
  <si>
    <t>Các khoản dự phòng</t>
  </si>
  <si>
    <t>Lãi, lỗ chênh lệch tỷ giá hối đoái do đánh giá lại các khoản mục tiền tệ có gốc ngoại tệ</t>
  </si>
  <si>
    <t>Lãi, lỗ từ hoạt động đầu tư</t>
  </si>
  <si>
    <t>Chi phí lãi vay</t>
  </si>
  <si>
    <t>Lợi nhuận từ hoạt động kinh doanh trước thay đổi vốn lưu động</t>
  </si>
  <si>
    <t>Tăng, giảm các khoản phải thu</t>
  </si>
  <si>
    <t>Tăng, giảm hàng tồn kho</t>
  </si>
  <si>
    <t>Tăng, giảm các khoản phải trả (không kể lãi vay phải trả, thuế TNDN phải nộp)</t>
  </si>
  <si>
    <t>Tăng, giảm chi phí trả trước</t>
  </si>
  <si>
    <t>Tăng, giảm chứng khoán kinh doanh</t>
  </si>
  <si>
    <t>Tiền lãi vay đã trả</t>
  </si>
  <si>
    <t>Thuế TNDN đã nộp</t>
  </si>
  <si>
    <t>Tiền thu khác từ hoạt động kinh doanh</t>
  </si>
  <si>
    <t>Tiền chi khác cho hoạt động kinh doanh</t>
  </si>
  <si>
    <t>Lưu chuyển tiền thuần từ hoạt động kinh doanh</t>
  </si>
  <si>
    <t>Tiền chi để mua sắm, xây dựng TSCĐ và các tài sản dài hạn khác</t>
  </si>
  <si>
    <t>Tiền thu từ thanh lý, nhượng bán TSCĐ và các tài sản dài hạn khác</t>
  </si>
  <si>
    <t>Tiền chi cho vay, mua các công cụ nợ của đơn vị khác</t>
  </si>
  <si>
    <t>Tiền thu hồi cho vay, bán lại công cụ nợ của đơn vị khác</t>
  </si>
  <si>
    <t>Tiền chi đầu tư góp vốn vào đơn vị khác</t>
  </si>
  <si>
    <t>Tiền thu hồi đầu tư góp vốn vào đơn vị khác</t>
  </si>
  <si>
    <t>Tiền thu lãi cho vay, cổ tức và lợi nhuận được chia</t>
  </si>
  <si>
    <t>Lưu chuyển tiền thuần từ hoạt động đầu tư</t>
  </si>
  <si>
    <t>Nợ phải trả</t>
  </si>
  <si>
    <t>Nợ ngắn hạn</t>
  </si>
  <si>
    <t>Phải trả người bán ngắn hạn</t>
  </si>
  <si>
    <t>Người mua trả tiền trước ngắn hạn</t>
  </si>
  <si>
    <t>Thuế và các khoản phải nộp Nhà nước</t>
  </si>
  <si>
    <t>Phải trả người lao động</t>
  </si>
  <si>
    <t>Chi phí phải trả ngắn hạn</t>
  </si>
  <si>
    <t>Phải trả ngắn hạn khác</t>
  </si>
  <si>
    <t>Vay và nợ thuê tài chính ngắn hạn</t>
  </si>
  <si>
    <t>Dự phòng phải trả ngắn hạn</t>
  </si>
  <si>
    <t>Quỹ khen thưởng phúc lợi</t>
  </si>
  <si>
    <t>Nợ dài hạn</t>
  </si>
  <si>
    <t>Phải trả dài hạn người bán</t>
  </si>
  <si>
    <t>Người mua trả tiền trước dài hạn</t>
  </si>
  <si>
    <t>Doanh thu chưa thực hiện dài hạn</t>
  </si>
  <si>
    <t>Phải trả dài hạn khác</t>
  </si>
  <si>
    <t>Vay và nợ thuê tài chính dài hạn</t>
  </si>
  <si>
    <t>Thuế thu nhập hoãn lại phải trả</t>
  </si>
  <si>
    <t>Vốn chủ sở hữu</t>
  </si>
  <si>
    <t>Vốn góp của chủ sở hữu</t>
  </si>
  <si>
    <t>Thặng dư vốn cổ phần</t>
  </si>
  <si>
    <t>Vốn khác của chủ sở hữu</t>
  </si>
  <si>
    <t>Cổ phiếu quỹ</t>
  </si>
  <si>
    <t>Quỹ đầu tư phát triển</t>
  </si>
  <si>
    <t>Lợi nhuận sau thuế chưa phân phối</t>
  </si>
  <si>
    <t>- LNST chưa phân phối lũy kế đến cuối kỳ trước</t>
  </si>
  <si>
    <t>- LNST chưa phân phối kỳ này</t>
  </si>
  <si>
    <t>Lợi ích cổ đông không kiểm soát</t>
  </si>
  <si>
    <t>Nguồn kinh phí và quỹ khác</t>
  </si>
  <si>
    <t>Nguồn kinh phí</t>
  </si>
  <si>
    <t>Nguồn kinh phí đã hình thành TSCĐ</t>
  </si>
  <si>
    <t>TỔNG CỘNG NGUỒN VỐN</t>
  </si>
  <si>
    <t>Tài sản ngắn hạn</t>
  </si>
  <si>
    <t>Tiền và các khoản tương đương tiền</t>
  </si>
  <si>
    <t>Tiền</t>
  </si>
  <si>
    <t>Các khoản tương đương tiền</t>
  </si>
  <si>
    <t>Đầu tư tài chính ngắn hạn</t>
  </si>
  <si>
    <t>Chứng khoán kinh doanh</t>
  </si>
  <si>
    <t>Đầu tư nắm giữ đến ngày đáo hạn</t>
  </si>
  <si>
    <t>Các khoản phải thu ngắn hạn</t>
  </si>
  <si>
    <t>Phải thu ngắn hạn của khách hàng</t>
  </si>
  <si>
    <t>Trả trước cho người bán ngắn hạn</t>
  </si>
  <si>
    <t>Phải thu về cho vay ngắn hạn</t>
  </si>
  <si>
    <t>Phải thu ngắn hạn khác</t>
  </si>
  <si>
    <t xml:space="preserve">Dự phòng phải thu ngắn hạn khó đòi </t>
  </si>
  <si>
    <t>Hàng tồn kho</t>
  </si>
  <si>
    <t>Dự phòng giảm giá hàng tồn kho</t>
  </si>
  <si>
    <t>Tài sản ngắn hạn khác</t>
  </si>
  <si>
    <t>Chi phí trả trước ngắn hạn</t>
  </si>
  <si>
    <t>Thuế GTGT được khấu trừ</t>
  </si>
  <si>
    <t>Thuế và các khoản phải thu Nhà nước</t>
  </si>
  <si>
    <t>Tài sản dài hạn</t>
  </si>
  <si>
    <t>Các khoản phải thu dài hạn</t>
  </si>
  <si>
    <t>Phải thu dài hạn khác</t>
  </si>
  <si>
    <t>Tài sản cố định</t>
  </si>
  <si>
    <t>Tài sản cố định hữu hình</t>
  </si>
  <si>
    <t xml:space="preserve">  - Nguyên giá</t>
  </si>
  <si>
    <t xml:space="preserve">  - Giá trị hao mòn luỹ kế</t>
  </si>
  <si>
    <t>Tài sản cố định thuê tài chính</t>
  </si>
  <si>
    <t>Tài sản cố định vô hình</t>
  </si>
  <si>
    <t>Tài sản dở dang dài hạn</t>
  </si>
  <si>
    <t>Chi phí xây dựng cơ bản dở dang</t>
  </si>
  <si>
    <t>Đầu tư tài chính dài hạn</t>
  </si>
  <si>
    <t>Đầu tư vào công ty liên doanh, liên kết</t>
  </si>
  <si>
    <t>Đầu tư góp vốn vào đơn vị khác</t>
  </si>
  <si>
    <t>Tài sản dài hạn khác</t>
  </si>
  <si>
    <t>Chi phí trả trước dài hạn</t>
  </si>
  <si>
    <t>Lợi thế thương mại</t>
  </si>
  <si>
    <t>TỔNG CỘNG TÀI SẢN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</si>
</sst>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d\ mmmm\ yyyy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scheme val="major"/>
    </font>
    <font>
      <b/>
      <sz val="8"/>
      <name val="Arial"/>
      <family val="2"/>
      <scheme val="major"/>
    </font>
    <font>
      <i/>
      <sz val="8"/>
      <name val="Arial"/>
      <family val="2"/>
      <scheme val="major"/>
    </font>
    <font>
      <sz val="8"/>
      <color theme="1"/>
      <name val="Arial"/>
      <family val="2"/>
      <scheme val="major"/>
    </font>
    <font>
      <b/>
      <sz val="8"/>
      <color theme="1"/>
      <name val="Arial"/>
      <family val="2"/>
      <scheme val="maj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  <scheme val="major"/>
    </font>
    <font>
      <b/>
      <i/>
      <sz val="8"/>
      <name val="Arial"/>
      <family val="2"/>
    </font>
    <font>
      <b/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5" fontId="3" fillId="0" borderId="0" xfId="1" applyNumberFormat="1" applyFont="1" applyFill="1" applyBorder="1" applyAlignment="1" applyProtection="1">
      <alignment horizontal="right" vertical="center" wrapText="1"/>
      <protection hidden="1"/>
    </xf>
    <xf numFmtId="165" fontId="2" fillId="0" borderId="0" xfId="1" applyNumberFormat="1" applyFont="1" applyFill="1" applyBorder="1" applyAlignment="1" applyProtection="1">
      <alignment horizontal="right" vertical="center" wrapText="1"/>
      <protection hidden="1"/>
    </xf>
    <xf numFmtId="165" fontId="3" fillId="0" borderId="0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Border="1" applyAlignment="1">
      <alignment horizontal="right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165" fontId="5" fillId="0" borderId="0" xfId="1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165" fontId="4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wrapText="1"/>
    </xf>
    <xf numFmtId="165" fontId="4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wrapText="1"/>
    </xf>
    <xf numFmtId="165" fontId="4" fillId="0" borderId="2" xfId="1" applyNumberFormat="1" applyFont="1" applyFill="1" applyBorder="1" applyAlignment="1" applyProtection="1">
      <alignment horizontal="right" vertical="center" wrapText="1"/>
      <protection hidden="1"/>
    </xf>
    <xf numFmtId="165" fontId="5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165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>
      <alignment wrapText="1"/>
    </xf>
    <xf numFmtId="0" fontId="5" fillId="0" borderId="2" xfId="0" applyFont="1" applyFill="1" applyBorder="1" applyAlignment="1" applyProtection="1">
      <alignment vertical="center" wrapText="1"/>
    </xf>
    <xf numFmtId="165" fontId="4" fillId="0" borderId="2" xfId="0" applyNumberFormat="1" applyFont="1" applyFill="1" applyBorder="1" applyAlignment="1" applyProtection="1">
      <alignment horizontal="right" vertical="center" wrapText="1"/>
      <protection hidden="1"/>
    </xf>
    <xf numFmtId="165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center" wrapText="1"/>
    </xf>
    <xf numFmtId="165" fontId="5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wrapText="1"/>
    </xf>
    <xf numFmtId="165" fontId="4" fillId="0" borderId="0" xfId="1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right" wrapText="1"/>
    </xf>
    <xf numFmtId="165" fontId="4" fillId="0" borderId="0" xfId="1" applyNumberFormat="1" applyFont="1" applyFill="1" applyBorder="1" applyAlignment="1" applyProtection="1">
      <alignment horizontal="right" wrapText="1"/>
      <protection hidden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165" fontId="4" fillId="0" borderId="2" xfId="0" applyNumberFormat="1" applyFont="1" applyFill="1" applyBorder="1" applyAlignment="1" applyProtection="1">
      <alignment horizontal="right" wrapText="1"/>
      <protection hidden="1"/>
    </xf>
    <xf numFmtId="165" fontId="4" fillId="0" borderId="0" xfId="0" applyNumberFormat="1" applyFont="1" applyFill="1" applyBorder="1" applyAlignment="1" applyProtection="1">
      <alignment horizontal="right" wrapText="1"/>
      <protection hidden="1"/>
    </xf>
    <xf numFmtId="165" fontId="5" fillId="0" borderId="0" xfId="0" applyNumberFormat="1" applyFont="1" applyFill="1" applyBorder="1" applyAlignment="1" applyProtection="1">
      <alignment horizontal="right" wrapText="1"/>
      <protection hidden="1"/>
    </xf>
    <xf numFmtId="165" fontId="5" fillId="0" borderId="0" xfId="1" applyNumberFormat="1" applyFont="1" applyFill="1" applyBorder="1" applyAlignment="1" applyProtection="1">
      <alignment horizontal="right" wrapText="1"/>
      <protection hidden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165" fontId="5" fillId="0" borderId="3" xfId="0" applyNumberFormat="1" applyFont="1" applyFill="1" applyBorder="1" applyAlignment="1" applyProtection="1">
      <alignment horizontal="right" wrapText="1"/>
      <protection hidden="1"/>
    </xf>
    <xf numFmtId="0" fontId="5" fillId="0" borderId="0" xfId="0" applyFont="1" applyFill="1" applyAlignment="1" applyProtection="1">
      <alignment horizontal="center" wrapText="1"/>
    </xf>
    <xf numFmtId="166" fontId="5" fillId="0" borderId="0" xfId="1" quotePrefix="1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2" fillId="0" borderId="0" xfId="0" quotePrefix="1" applyFont="1" applyFill="1" applyBorder="1" applyAlignment="1">
      <alignment horizontal="right" wrapText="1"/>
    </xf>
    <xf numFmtId="165" fontId="3" fillId="0" borderId="2" xfId="1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65" fontId="3" fillId="0" borderId="1" xfId="1" applyNumberFormat="1" applyFont="1" applyFill="1" applyBorder="1" applyAlignment="1">
      <alignment horizontal="right" wrapText="1"/>
    </xf>
    <xf numFmtId="165" fontId="3" fillId="0" borderId="4" xfId="1" applyNumberFormat="1" applyFont="1" applyFill="1" applyBorder="1" applyAlignment="1">
      <alignment horizontal="right" wrapText="1"/>
    </xf>
    <xf numFmtId="165" fontId="3" fillId="0" borderId="3" xfId="1" applyNumberFormat="1" applyFont="1" applyFill="1" applyBorder="1" applyAlignment="1">
      <alignment horizontal="right" wrapText="1"/>
    </xf>
    <xf numFmtId="165" fontId="2" fillId="0" borderId="1" xfId="1" applyNumberFormat="1" applyFont="1" applyFill="1" applyBorder="1" applyAlignment="1">
      <alignment horizontal="right" wrapText="1"/>
    </xf>
    <xf numFmtId="0" fontId="3" fillId="0" borderId="0" xfId="0" quotePrefix="1" applyFont="1" applyFill="1" applyBorder="1" applyAlignment="1">
      <alignment horizontal="right" wrapText="1"/>
    </xf>
    <xf numFmtId="0" fontId="3" fillId="0" borderId="2" xfId="0" quotePrefix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>
      <alignment vertical="center"/>
    </xf>
    <xf numFmtId="165" fontId="8" fillId="0" borderId="0" xfId="1" applyNumberFormat="1" applyFont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5" fontId="8" fillId="0" borderId="0" xfId="1" applyNumberFormat="1" applyFont="1" applyBorder="1" applyAlignment="1">
      <alignment vertical="center"/>
    </xf>
    <xf numFmtId="165" fontId="8" fillId="0" borderId="0" xfId="1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7" fillId="0" borderId="0" xfId="1" applyNumberFormat="1" applyFont="1" applyBorder="1" applyAlignment="1">
      <alignment vertical="center"/>
    </xf>
    <xf numFmtId="165" fontId="7" fillId="0" borderId="0" xfId="1" applyNumberFormat="1" applyFont="1" applyAlignment="1">
      <alignment vertical="center"/>
    </xf>
    <xf numFmtId="166" fontId="3" fillId="0" borderId="0" xfId="1" quotePrefix="1" applyNumberFormat="1" applyFont="1" applyFill="1" applyBorder="1" applyAlignment="1" applyProtection="1">
      <alignment horizontal="right" vertical="center" wrapText="1"/>
      <protection locked="0"/>
    </xf>
    <xf numFmtId="165" fontId="2" fillId="0" borderId="0" xfId="1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vertical="center"/>
    </xf>
    <xf numFmtId="165" fontId="10" fillId="0" borderId="0" xfId="1" applyNumberFormat="1" applyFont="1" applyAlignment="1">
      <alignment horizontal="right" vertical="center"/>
    </xf>
    <xf numFmtId="165" fontId="10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65" fontId="10" fillId="0" borderId="0" xfId="1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5" fontId="9" fillId="0" borderId="0" xfId="1" applyNumberFormat="1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wrapText="1"/>
    </xf>
    <xf numFmtId="0" fontId="11" fillId="0" borderId="0" xfId="0" applyFont="1" applyAlignment="1">
      <alignment vertical="center"/>
    </xf>
    <xf numFmtId="0" fontId="6" fillId="0" borderId="0" xfId="0" quotePrefix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5" fontId="6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0" quotePrefix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right" wrapText="1"/>
    </xf>
    <xf numFmtId="165" fontId="12" fillId="0" borderId="0" xfId="1" applyNumberFormat="1" applyFont="1" applyFill="1" applyBorder="1" applyAlignment="1">
      <alignment horizontal="right" wrapText="1"/>
    </xf>
    <xf numFmtId="165" fontId="12" fillId="0" borderId="0" xfId="1" applyNumberFormat="1" applyFont="1" applyFill="1" applyBorder="1" applyAlignment="1" applyProtection="1">
      <alignment horizontal="right" vertical="center" wrapText="1"/>
    </xf>
    <xf numFmtId="0" fontId="13" fillId="0" borderId="0" xfId="0" applyFont="1" applyBorder="1" applyAlignment="1">
      <alignment vertical="center"/>
    </xf>
    <xf numFmtId="166" fontId="5" fillId="0" borderId="0" xfId="1" quotePrefix="1" applyNumberFormat="1" applyFont="1" applyFill="1" applyAlignment="1" applyProtection="1">
      <alignment horizontal="right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3"/>
  <sheetViews>
    <sheetView showGridLines="0" tabSelected="1" zoomScaleNormal="100" workbookViewId="0">
      <selection activeCell="D104" sqref="D104"/>
    </sheetView>
  </sheetViews>
  <sheetFormatPr defaultRowHeight="11.25" x14ac:dyDescent="0.2"/>
  <cols>
    <col min="1" max="1" width="2.875" style="82" customWidth="1"/>
    <col min="2" max="2" width="36.5" style="82" customWidth="1"/>
    <col min="3" max="3" width="8.75" style="82" customWidth="1"/>
    <col min="4" max="4" width="22.25" style="92" customWidth="1"/>
    <col min="5" max="5" width="2.625" style="91" customWidth="1"/>
    <col min="6" max="6" width="22.25" style="92" customWidth="1"/>
    <col min="7" max="16384" width="9" style="82"/>
  </cols>
  <sheetData>
    <row r="2" spans="2:6" x14ac:dyDescent="0.2">
      <c r="D2" s="83"/>
      <c r="E2" s="84"/>
      <c r="F2" s="83"/>
    </row>
    <row r="4" spans="2:6" s="85" customFormat="1" x14ac:dyDescent="0.2">
      <c r="C4" s="45" t="s">
        <v>10</v>
      </c>
      <c r="D4" s="114" t="s">
        <v>61</v>
      </c>
      <c r="E4" s="46"/>
      <c r="F4" s="114" t="s">
        <v>62</v>
      </c>
    </row>
    <row r="5" spans="2:6" s="85" customFormat="1" x14ac:dyDescent="0.2">
      <c r="D5" s="3" t="s">
        <v>11</v>
      </c>
      <c r="E5" s="99"/>
      <c r="F5" s="3" t="s">
        <v>11</v>
      </c>
    </row>
    <row r="7" spans="2:6" s="85" customFormat="1" x14ac:dyDescent="0.2">
      <c r="B7" s="7" t="s">
        <v>63</v>
      </c>
      <c r="D7" s="88"/>
      <c r="E7" s="87"/>
      <c r="F7" s="88"/>
    </row>
    <row r="8" spans="2:6" s="85" customFormat="1" x14ac:dyDescent="0.2">
      <c r="B8" s="7" t="s">
        <v>133</v>
      </c>
      <c r="C8" s="9">
        <v>100</v>
      </c>
      <c r="D8" s="10">
        <f>SUM(D9,D13,D17,D24,D28)</f>
        <v>3129321210460</v>
      </c>
      <c r="E8" s="10"/>
      <c r="F8" s="10">
        <f>SUM(F9,F13,F17,F24,F28)</f>
        <v>2489814843802</v>
      </c>
    </row>
    <row r="9" spans="2:6" s="85" customFormat="1" x14ac:dyDescent="0.2">
      <c r="B9" s="7" t="s">
        <v>134</v>
      </c>
      <c r="C9" s="9">
        <v>110</v>
      </c>
      <c r="D9" s="10">
        <f>SUM(D10:D11)</f>
        <v>195259657019</v>
      </c>
      <c r="E9" s="10"/>
      <c r="F9" s="10">
        <f>SUM(F10:F11)</f>
        <v>234654430136</v>
      </c>
    </row>
    <row r="10" spans="2:6" x14ac:dyDescent="0.2">
      <c r="B10" s="11" t="s">
        <v>135</v>
      </c>
      <c r="C10" s="13">
        <v>111</v>
      </c>
      <c r="D10" s="14">
        <v>88159679583</v>
      </c>
      <c r="E10" s="14"/>
      <c r="F10" s="14">
        <v>218654430136</v>
      </c>
    </row>
    <row r="11" spans="2:6" x14ac:dyDescent="0.2">
      <c r="B11" s="15" t="s">
        <v>136</v>
      </c>
      <c r="C11" s="16">
        <v>112</v>
      </c>
      <c r="D11" s="17">
        <v>107099977436</v>
      </c>
      <c r="E11" s="14"/>
      <c r="F11" s="17">
        <v>16000000000</v>
      </c>
    </row>
    <row r="12" spans="2:6" x14ac:dyDescent="0.2">
      <c r="B12" s="18"/>
      <c r="C12" s="19"/>
      <c r="D12" s="20"/>
      <c r="E12" s="14"/>
      <c r="F12" s="20"/>
    </row>
    <row r="13" spans="2:6" s="85" customFormat="1" x14ac:dyDescent="0.2">
      <c r="B13" s="7" t="s">
        <v>137</v>
      </c>
      <c r="C13" s="9">
        <v>120</v>
      </c>
      <c r="D13" s="10">
        <f>SUM(D14:D15)</f>
        <v>1248416275175</v>
      </c>
      <c r="E13" s="21"/>
      <c r="F13" s="10">
        <f>SUM(F14:F15)</f>
        <v>809277556793</v>
      </c>
    </row>
    <row r="14" spans="2:6" x14ac:dyDescent="0.2">
      <c r="B14" s="11" t="s">
        <v>138</v>
      </c>
      <c r="C14" s="13">
        <v>121</v>
      </c>
      <c r="D14" s="14">
        <v>48257760000</v>
      </c>
      <c r="E14" s="14"/>
      <c r="F14" s="14">
        <v>100909090000</v>
      </c>
    </row>
    <row r="15" spans="2:6" x14ac:dyDescent="0.2">
      <c r="B15" s="15" t="s">
        <v>139</v>
      </c>
      <c r="C15" s="16">
        <v>123</v>
      </c>
      <c r="D15" s="17">
        <v>1200158515175</v>
      </c>
      <c r="E15" s="14"/>
      <c r="F15" s="17">
        <v>708368466793</v>
      </c>
    </row>
    <row r="16" spans="2:6" x14ac:dyDescent="0.2">
      <c r="B16" s="18"/>
      <c r="C16" s="19"/>
      <c r="D16" s="20"/>
      <c r="E16" s="14"/>
      <c r="F16" s="20"/>
    </row>
    <row r="17" spans="2:6" s="85" customFormat="1" x14ac:dyDescent="0.2">
      <c r="B17" s="7" t="s">
        <v>140</v>
      </c>
      <c r="C17" s="9">
        <v>130</v>
      </c>
      <c r="D17" s="10">
        <f>SUM(D18:D22)</f>
        <v>1003664769263</v>
      </c>
      <c r="E17" s="21"/>
      <c r="F17" s="10">
        <f>SUM(F18:F22)</f>
        <v>806471672200</v>
      </c>
    </row>
    <row r="18" spans="2:6" x14ac:dyDescent="0.2">
      <c r="B18" s="11" t="s">
        <v>141</v>
      </c>
      <c r="C18" s="13">
        <v>131</v>
      </c>
      <c r="D18" s="14">
        <v>812842825543</v>
      </c>
      <c r="E18" s="14"/>
      <c r="F18" s="14">
        <v>665016236849</v>
      </c>
    </row>
    <row r="19" spans="2:6" x14ac:dyDescent="0.2">
      <c r="B19" s="11" t="s">
        <v>142</v>
      </c>
      <c r="C19" s="13">
        <v>132</v>
      </c>
      <c r="D19" s="14">
        <v>198848982542</v>
      </c>
      <c r="E19" s="14"/>
      <c r="F19" s="14">
        <v>117979203104</v>
      </c>
    </row>
    <row r="20" spans="2:6" x14ac:dyDescent="0.2">
      <c r="B20" s="11" t="s">
        <v>143</v>
      </c>
      <c r="C20" s="13">
        <v>135</v>
      </c>
      <c r="D20" s="14">
        <v>3810000000</v>
      </c>
      <c r="E20" s="14"/>
      <c r="F20" s="14">
        <v>3810000000</v>
      </c>
    </row>
    <row r="21" spans="2:6" x14ac:dyDescent="0.2">
      <c r="B21" s="11" t="s">
        <v>144</v>
      </c>
      <c r="C21" s="13">
        <v>136</v>
      </c>
      <c r="D21" s="14">
        <v>56667391469</v>
      </c>
      <c r="E21" s="14"/>
      <c r="F21" s="14">
        <v>79919172871</v>
      </c>
    </row>
    <row r="22" spans="2:6" x14ac:dyDescent="0.2">
      <c r="B22" s="11" t="s">
        <v>145</v>
      </c>
      <c r="C22" s="13">
        <v>137</v>
      </c>
      <c r="D22" s="14">
        <v>-68504430291</v>
      </c>
      <c r="E22" s="14"/>
      <c r="F22" s="14">
        <v>-60252940624</v>
      </c>
    </row>
    <row r="23" spans="2:6" x14ac:dyDescent="0.2">
      <c r="B23" s="18"/>
      <c r="C23" s="19"/>
      <c r="D23" s="20"/>
      <c r="E23" s="14"/>
      <c r="F23" s="20"/>
    </row>
    <row r="24" spans="2:6" s="85" customFormat="1" x14ac:dyDescent="0.2">
      <c r="B24" s="7" t="s">
        <v>146</v>
      </c>
      <c r="C24" s="9">
        <v>140</v>
      </c>
      <c r="D24" s="10">
        <f>SUM(D25:D26)</f>
        <v>593256385880</v>
      </c>
      <c r="E24" s="21"/>
      <c r="F24" s="10">
        <f>SUM(F25:F26)</f>
        <v>525426316943</v>
      </c>
    </row>
    <row r="25" spans="2:6" x14ac:dyDescent="0.2">
      <c r="B25" s="11" t="s">
        <v>146</v>
      </c>
      <c r="C25" s="13">
        <v>141</v>
      </c>
      <c r="D25" s="14">
        <v>598131514504</v>
      </c>
      <c r="E25" s="14"/>
      <c r="F25" s="14">
        <v>530340501838</v>
      </c>
    </row>
    <row r="26" spans="2:6" x14ac:dyDescent="0.2">
      <c r="B26" s="15" t="s">
        <v>147</v>
      </c>
      <c r="C26" s="16">
        <v>149</v>
      </c>
      <c r="D26" s="17">
        <v>-4875128624</v>
      </c>
      <c r="E26" s="14"/>
      <c r="F26" s="17">
        <v>-4914184895</v>
      </c>
    </row>
    <row r="27" spans="2:6" x14ac:dyDescent="0.2">
      <c r="B27" s="18"/>
      <c r="C27" s="19"/>
      <c r="D27" s="20"/>
      <c r="E27" s="14"/>
      <c r="F27" s="20"/>
    </row>
    <row r="28" spans="2:6" s="85" customFormat="1" x14ac:dyDescent="0.2">
      <c r="B28" s="7" t="s">
        <v>148</v>
      </c>
      <c r="C28" s="9">
        <v>150</v>
      </c>
      <c r="D28" s="10">
        <f>SUM(D29:D31)</f>
        <v>88724123123</v>
      </c>
      <c r="E28" s="21"/>
      <c r="F28" s="10">
        <f>SUM(F29:F31)</f>
        <v>113984867730</v>
      </c>
    </row>
    <row r="29" spans="2:6" x14ac:dyDescent="0.2">
      <c r="B29" s="11" t="s">
        <v>149</v>
      </c>
      <c r="C29" s="13">
        <v>151</v>
      </c>
      <c r="D29" s="14">
        <v>13126548771</v>
      </c>
      <c r="E29" s="14"/>
      <c r="F29" s="14">
        <v>10565074660</v>
      </c>
    </row>
    <row r="30" spans="2:6" x14ac:dyDescent="0.2">
      <c r="B30" s="11" t="s">
        <v>150</v>
      </c>
      <c r="C30" s="13">
        <v>152</v>
      </c>
      <c r="D30" s="14">
        <v>73487569644</v>
      </c>
      <c r="E30" s="14"/>
      <c r="F30" s="14">
        <v>101845691272</v>
      </c>
    </row>
    <row r="31" spans="2:6" x14ac:dyDescent="0.2">
      <c r="B31" s="11" t="s">
        <v>151</v>
      </c>
      <c r="C31" s="13">
        <v>153</v>
      </c>
      <c r="D31" s="14">
        <v>2110004708</v>
      </c>
      <c r="E31" s="14"/>
      <c r="F31" s="14">
        <v>1574101798</v>
      </c>
    </row>
    <row r="32" spans="2:6" x14ac:dyDescent="0.2">
      <c r="B32" s="18"/>
      <c r="C32" s="19"/>
      <c r="D32" s="20"/>
      <c r="E32" s="14"/>
      <c r="F32" s="20"/>
    </row>
    <row r="33" spans="2:6" s="85" customFormat="1" x14ac:dyDescent="0.2">
      <c r="B33" s="7" t="s">
        <v>152</v>
      </c>
      <c r="C33" s="9">
        <v>200</v>
      </c>
      <c r="D33" s="21">
        <f>SUM(D34,D37,D48,D51,D56)</f>
        <v>6602436414126</v>
      </c>
      <c r="E33" s="21"/>
      <c r="F33" s="21">
        <f>SUM(F34,F37,F48,F51,F56)</f>
        <v>5100510539618</v>
      </c>
    </row>
    <row r="34" spans="2:6" s="85" customFormat="1" x14ac:dyDescent="0.2">
      <c r="B34" s="22" t="s">
        <v>153</v>
      </c>
      <c r="C34" s="9">
        <v>210</v>
      </c>
      <c r="D34" s="21">
        <f>SUM(D35)</f>
        <v>40821050669</v>
      </c>
      <c r="E34" s="21"/>
      <c r="F34" s="21">
        <f>SUM(F35)</f>
        <v>25386548330</v>
      </c>
    </row>
    <row r="35" spans="2:6" x14ac:dyDescent="0.2">
      <c r="B35" s="23" t="s">
        <v>154</v>
      </c>
      <c r="C35" s="13">
        <v>216</v>
      </c>
      <c r="D35" s="14">
        <v>40821050669</v>
      </c>
      <c r="E35" s="14"/>
      <c r="F35" s="14">
        <v>25386548330</v>
      </c>
    </row>
    <row r="36" spans="2:6" x14ac:dyDescent="0.2">
      <c r="B36" s="18"/>
      <c r="C36" s="19"/>
      <c r="D36" s="20"/>
      <c r="E36" s="14"/>
      <c r="F36" s="20"/>
    </row>
    <row r="37" spans="2:6" s="85" customFormat="1" x14ac:dyDescent="0.2">
      <c r="B37" s="7" t="s">
        <v>155</v>
      </c>
      <c r="C37" s="9">
        <v>220</v>
      </c>
      <c r="D37" s="24">
        <f>SUM(D38,D41,D44)</f>
        <v>5360698300638</v>
      </c>
      <c r="E37" s="24"/>
      <c r="F37" s="24">
        <f>SUM(F38,F41,F44)</f>
        <v>2615856138947</v>
      </c>
    </row>
    <row r="38" spans="2:6" x14ac:dyDescent="0.2">
      <c r="B38" s="23" t="s">
        <v>156</v>
      </c>
      <c r="C38" s="13">
        <v>221</v>
      </c>
      <c r="D38" s="14">
        <f>SUM(D39:D40)</f>
        <v>4686309351838</v>
      </c>
      <c r="E38" s="14"/>
      <c r="F38" s="14">
        <f>SUM(F39:F40)</f>
        <v>2050358976056</v>
      </c>
    </row>
    <row r="39" spans="2:6" s="104" customFormat="1" x14ac:dyDescent="0.2">
      <c r="B39" s="105" t="s">
        <v>157</v>
      </c>
      <c r="C39" s="103">
        <v>222</v>
      </c>
      <c r="D39" s="79">
        <v>7018397329782</v>
      </c>
      <c r="E39" s="79"/>
      <c r="F39" s="79">
        <v>3503445953601</v>
      </c>
    </row>
    <row r="40" spans="2:6" s="104" customFormat="1" x14ac:dyDescent="0.2">
      <c r="B40" s="105" t="s">
        <v>158</v>
      </c>
      <c r="C40" s="103">
        <v>223</v>
      </c>
      <c r="D40" s="79">
        <v>-2332087977944</v>
      </c>
      <c r="E40" s="79"/>
      <c r="F40" s="79">
        <v>-1453086977545</v>
      </c>
    </row>
    <row r="41" spans="2:6" x14ac:dyDescent="0.2">
      <c r="B41" s="23" t="s">
        <v>159</v>
      </c>
      <c r="C41" s="13">
        <v>224</v>
      </c>
      <c r="D41" s="14">
        <f>SUM(D42:D43)</f>
        <v>303300753048</v>
      </c>
      <c r="E41" s="14"/>
      <c r="F41" s="14">
        <f>SUM(F42:F43)</f>
        <v>339160363355</v>
      </c>
    </row>
    <row r="42" spans="2:6" s="104" customFormat="1" x14ac:dyDescent="0.2">
      <c r="B42" s="105" t="s">
        <v>157</v>
      </c>
      <c r="C42" s="103">
        <v>225</v>
      </c>
      <c r="D42" s="79">
        <v>400241355595</v>
      </c>
      <c r="E42" s="79"/>
      <c r="F42" s="79">
        <v>434778843681</v>
      </c>
    </row>
    <row r="43" spans="2:6" s="104" customFormat="1" x14ac:dyDescent="0.2">
      <c r="B43" s="105" t="s">
        <v>158</v>
      </c>
      <c r="C43" s="103">
        <v>226</v>
      </c>
      <c r="D43" s="79">
        <v>-96940602547</v>
      </c>
      <c r="E43" s="79"/>
      <c r="F43" s="79">
        <v>-95618480326</v>
      </c>
    </row>
    <row r="44" spans="2:6" s="90" customFormat="1" x14ac:dyDescent="0.2">
      <c r="B44" s="23" t="s">
        <v>160</v>
      </c>
      <c r="C44" s="13">
        <v>227</v>
      </c>
      <c r="D44" s="14">
        <f>SUM(D45:D46)</f>
        <v>371088195752</v>
      </c>
      <c r="E44" s="14"/>
      <c r="F44" s="14">
        <f>SUM(F45:F46)</f>
        <v>226336799536</v>
      </c>
    </row>
    <row r="45" spans="2:6" s="104" customFormat="1" x14ac:dyDescent="0.2">
      <c r="B45" s="105" t="s">
        <v>157</v>
      </c>
      <c r="C45" s="103">
        <v>228</v>
      </c>
      <c r="D45" s="79">
        <v>386958276224</v>
      </c>
      <c r="E45" s="79"/>
      <c r="F45" s="79">
        <v>235217066848</v>
      </c>
    </row>
    <row r="46" spans="2:6" s="104" customFormat="1" x14ac:dyDescent="0.2">
      <c r="B46" s="105" t="s">
        <v>158</v>
      </c>
      <c r="C46" s="103">
        <v>229</v>
      </c>
      <c r="D46" s="79">
        <v>-15870080472</v>
      </c>
      <c r="E46" s="79"/>
      <c r="F46" s="79">
        <v>-8880267312</v>
      </c>
    </row>
    <row r="47" spans="2:6" x14ac:dyDescent="0.2">
      <c r="B47" s="26"/>
      <c r="C47" s="19"/>
      <c r="D47" s="27"/>
      <c r="E47" s="28"/>
      <c r="F47" s="27"/>
    </row>
    <row r="48" spans="2:6" s="85" customFormat="1" x14ac:dyDescent="0.2">
      <c r="B48" s="7" t="s">
        <v>161</v>
      </c>
      <c r="C48" s="9">
        <v>240</v>
      </c>
      <c r="D48" s="21">
        <f>D49</f>
        <v>172932930937</v>
      </c>
      <c r="E48" s="21"/>
      <c r="F48" s="21">
        <f>F49</f>
        <v>1450592856781</v>
      </c>
    </row>
    <row r="49" spans="2:6" x14ac:dyDescent="0.2">
      <c r="B49" s="15" t="s">
        <v>162</v>
      </c>
      <c r="C49" s="16">
        <v>242</v>
      </c>
      <c r="D49" s="17">
        <v>172932930937</v>
      </c>
      <c r="E49" s="14"/>
      <c r="F49" s="17">
        <v>1450592856781</v>
      </c>
    </row>
    <row r="50" spans="2:6" x14ac:dyDescent="0.2">
      <c r="B50" s="26"/>
      <c r="C50" s="19"/>
      <c r="D50" s="27"/>
      <c r="E50" s="28"/>
      <c r="F50" s="27"/>
    </row>
    <row r="51" spans="2:6" s="85" customFormat="1" x14ac:dyDescent="0.2">
      <c r="B51" s="7" t="s">
        <v>163</v>
      </c>
      <c r="C51" s="9">
        <v>250</v>
      </c>
      <c r="D51" s="24">
        <f>SUM(D52:D54)</f>
        <v>625474285478</v>
      </c>
      <c r="E51" s="24"/>
      <c r="F51" s="24">
        <f>SUM(F52:F54)</f>
        <v>624810081548</v>
      </c>
    </row>
    <row r="52" spans="2:6" x14ac:dyDescent="0.2">
      <c r="B52" s="23" t="s">
        <v>164</v>
      </c>
      <c r="C52" s="13">
        <v>252</v>
      </c>
      <c r="D52" s="14">
        <v>508587465218</v>
      </c>
      <c r="E52" s="14"/>
      <c r="F52" s="14">
        <v>486393261288</v>
      </c>
    </row>
    <row r="53" spans="2:6" x14ac:dyDescent="0.2">
      <c r="B53" s="23" t="s">
        <v>165</v>
      </c>
      <c r="C53" s="13">
        <v>253</v>
      </c>
      <c r="D53" s="14">
        <v>3856420260</v>
      </c>
      <c r="E53" s="14"/>
      <c r="F53" s="14">
        <v>3856420260</v>
      </c>
    </row>
    <row r="54" spans="2:6" x14ac:dyDescent="0.2">
      <c r="B54" s="25" t="s">
        <v>139</v>
      </c>
      <c r="C54" s="16">
        <v>255</v>
      </c>
      <c r="D54" s="17">
        <v>113030400000</v>
      </c>
      <c r="E54" s="14"/>
      <c r="F54" s="17">
        <v>134560400000</v>
      </c>
    </row>
    <row r="55" spans="2:6" x14ac:dyDescent="0.2">
      <c r="B55" s="18"/>
      <c r="C55" s="19"/>
      <c r="D55" s="27"/>
      <c r="E55" s="28"/>
      <c r="F55" s="27"/>
    </row>
    <row r="56" spans="2:6" s="85" customFormat="1" x14ac:dyDescent="0.2">
      <c r="B56" s="7" t="s">
        <v>166</v>
      </c>
      <c r="C56" s="9">
        <v>260</v>
      </c>
      <c r="D56" s="24">
        <f>SUM(D57:D58)</f>
        <v>402509846404</v>
      </c>
      <c r="E56" s="24"/>
      <c r="F56" s="24">
        <f>SUM(F57:F58)</f>
        <v>383864914012</v>
      </c>
    </row>
    <row r="57" spans="2:6" x14ac:dyDescent="0.2">
      <c r="B57" s="23" t="s">
        <v>167</v>
      </c>
      <c r="C57" s="13">
        <v>261</v>
      </c>
      <c r="D57" s="14">
        <v>113270299941</v>
      </c>
      <c r="E57" s="14"/>
      <c r="F57" s="14">
        <v>72250839486</v>
      </c>
    </row>
    <row r="58" spans="2:6" x14ac:dyDescent="0.2">
      <c r="B58" s="25" t="s">
        <v>168</v>
      </c>
      <c r="C58" s="13">
        <v>269</v>
      </c>
      <c r="D58" s="14">
        <v>289239546463</v>
      </c>
      <c r="E58" s="14"/>
      <c r="F58" s="14">
        <v>311614074526</v>
      </c>
    </row>
    <row r="59" spans="2:6" s="85" customFormat="1" ht="12" thickBot="1" x14ac:dyDescent="0.25">
      <c r="B59" s="29" t="s">
        <v>169</v>
      </c>
      <c r="C59" s="30">
        <v>270</v>
      </c>
      <c r="D59" s="31">
        <f>D33+D8</f>
        <v>9731757624586</v>
      </c>
      <c r="E59" s="24"/>
      <c r="F59" s="31">
        <f>F33+F8</f>
        <v>7590325383420</v>
      </c>
    </row>
    <row r="60" spans="2:6" ht="12" thickTop="1" x14ac:dyDescent="0.2"/>
    <row r="62" spans="2:6" s="85" customFormat="1" x14ac:dyDescent="0.2">
      <c r="D62" s="88"/>
      <c r="E62" s="87"/>
      <c r="F62" s="88"/>
    </row>
    <row r="63" spans="2:6" s="85" customFormat="1" x14ac:dyDescent="0.2">
      <c r="C63" s="8" t="s">
        <v>10</v>
      </c>
      <c r="D63" s="114" t="s">
        <v>61</v>
      </c>
      <c r="E63" s="46"/>
      <c r="F63" s="114" t="s">
        <v>62</v>
      </c>
    </row>
    <row r="64" spans="2:6" s="85" customFormat="1" x14ac:dyDescent="0.2">
      <c r="D64" s="3" t="s">
        <v>11</v>
      </c>
      <c r="E64" s="99"/>
      <c r="F64" s="3" t="s">
        <v>11</v>
      </c>
    </row>
    <row r="66" spans="2:6" x14ac:dyDescent="0.2">
      <c r="B66" s="32" t="s">
        <v>64</v>
      </c>
      <c r="C66" s="12"/>
      <c r="D66" s="33"/>
      <c r="E66" s="33"/>
      <c r="F66" s="33"/>
    </row>
    <row r="67" spans="2:6" s="85" customFormat="1" x14ac:dyDescent="0.2">
      <c r="B67" s="32" t="s">
        <v>101</v>
      </c>
      <c r="C67" s="8">
        <v>300</v>
      </c>
      <c r="D67" s="34">
        <f>D68+D79</f>
        <v>6976901688410</v>
      </c>
      <c r="E67" s="34"/>
      <c r="F67" s="34">
        <f>F68+F79</f>
        <v>5520629157656</v>
      </c>
    </row>
    <row r="68" spans="2:6" s="85" customFormat="1" x14ac:dyDescent="0.2">
      <c r="B68" s="32" t="s">
        <v>102</v>
      </c>
      <c r="C68" s="8">
        <v>310</v>
      </c>
      <c r="D68" s="34">
        <f>SUM(D69:D77)</f>
        <v>2574316418170</v>
      </c>
      <c r="E68" s="34"/>
      <c r="F68" s="34">
        <f>SUM(F69:F77)</f>
        <v>2220331611012</v>
      </c>
    </row>
    <row r="69" spans="2:6" x14ac:dyDescent="0.2">
      <c r="B69" s="23" t="s">
        <v>103</v>
      </c>
      <c r="C69" s="12">
        <v>311</v>
      </c>
      <c r="D69" s="35">
        <v>291454746910</v>
      </c>
      <c r="E69" s="35"/>
      <c r="F69" s="35">
        <v>212398026033</v>
      </c>
    </row>
    <row r="70" spans="2:6" x14ac:dyDescent="0.2">
      <c r="B70" s="23" t="s">
        <v>104</v>
      </c>
      <c r="C70" s="12">
        <v>312</v>
      </c>
      <c r="D70" s="35">
        <v>135119160282</v>
      </c>
      <c r="E70" s="35"/>
      <c r="F70" s="35">
        <v>71867772220</v>
      </c>
    </row>
    <row r="71" spans="2:6" x14ac:dyDescent="0.2">
      <c r="B71" s="23" t="s">
        <v>105</v>
      </c>
      <c r="C71" s="12">
        <v>313</v>
      </c>
      <c r="D71" s="35">
        <v>25056554724</v>
      </c>
      <c r="E71" s="35"/>
      <c r="F71" s="35">
        <v>22308401405</v>
      </c>
    </row>
    <row r="72" spans="2:6" x14ac:dyDescent="0.2">
      <c r="B72" s="23" t="s">
        <v>106</v>
      </c>
      <c r="C72" s="12">
        <v>314</v>
      </c>
      <c r="D72" s="35">
        <v>57872446873</v>
      </c>
      <c r="E72" s="35"/>
      <c r="F72" s="35">
        <v>42771072398</v>
      </c>
    </row>
    <row r="73" spans="2:6" x14ac:dyDescent="0.2">
      <c r="B73" s="23" t="s">
        <v>107</v>
      </c>
      <c r="C73" s="12">
        <v>315</v>
      </c>
      <c r="D73" s="35">
        <v>95815502826</v>
      </c>
      <c r="E73" s="35"/>
      <c r="F73" s="35">
        <v>68183604235</v>
      </c>
    </row>
    <row r="74" spans="2:6" x14ac:dyDescent="0.2">
      <c r="B74" s="23" t="s">
        <v>108</v>
      </c>
      <c r="C74" s="12">
        <v>319</v>
      </c>
      <c r="D74" s="35">
        <v>257255852066</v>
      </c>
      <c r="E74" s="35"/>
      <c r="F74" s="35">
        <v>89879161047</v>
      </c>
    </row>
    <row r="75" spans="2:6" x14ac:dyDescent="0.2">
      <c r="B75" s="23" t="s">
        <v>109</v>
      </c>
      <c r="C75" s="12">
        <v>320</v>
      </c>
      <c r="D75" s="35">
        <v>1694854951146</v>
      </c>
      <c r="E75" s="35"/>
      <c r="F75" s="35">
        <v>1696820091325</v>
      </c>
    </row>
    <row r="76" spans="2:6" x14ac:dyDescent="0.2">
      <c r="B76" s="23" t="s">
        <v>110</v>
      </c>
      <c r="C76" s="12">
        <v>321</v>
      </c>
      <c r="D76" s="35">
        <v>8445191990</v>
      </c>
      <c r="E76" s="35"/>
      <c r="F76" s="35">
        <v>8445191990</v>
      </c>
    </row>
    <row r="77" spans="2:6" x14ac:dyDescent="0.2">
      <c r="B77" s="23" t="s">
        <v>111</v>
      </c>
      <c r="C77" s="12">
        <v>322</v>
      </c>
      <c r="D77" s="35">
        <v>8442011353</v>
      </c>
      <c r="E77" s="35"/>
      <c r="F77" s="35">
        <v>7658290359</v>
      </c>
    </row>
    <row r="78" spans="2:6" x14ac:dyDescent="0.2">
      <c r="B78" s="36"/>
      <c r="C78" s="37"/>
      <c r="D78" s="38"/>
      <c r="E78" s="39"/>
      <c r="F78" s="38"/>
    </row>
    <row r="79" spans="2:6" s="85" customFormat="1" x14ac:dyDescent="0.2">
      <c r="B79" s="32" t="s">
        <v>112</v>
      </c>
      <c r="C79" s="8">
        <v>330</v>
      </c>
      <c r="D79" s="40">
        <f>SUM(D80:D85)</f>
        <v>4402585270240</v>
      </c>
      <c r="E79" s="40"/>
      <c r="F79" s="40">
        <f>SUM(F80:F85)</f>
        <v>3300297546644</v>
      </c>
    </row>
    <row r="80" spans="2:6" x14ac:dyDescent="0.2">
      <c r="B80" s="23" t="s">
        <v>113</v>
      </c>
      <c r="C80" s="12">
        <v>331</v>
      </c>
      <c r="D80" s="35">
        <v>26655630356</v>
      </c>
      <c r="E80" s="35"/>
      <c r="F80" s="35">
        <v>3158637914</v>
      </c>
    </row>
    <row r="81" spans="2:6" hidden="1" x14ac:dyDescent="0.2">
      <c r="B81" s="23" t="s">
        <v>114</v>
      </c>
      <c r="C81" s="12">
        <v>332</v>
      </c>
      <c r="D81" s="35">
        <v>0</v>
      </c>
      <c r="E81" s="35"/>
      <c r="F81" s="35">
        <v>0</v>
      </c>
    </row>
    <row r="82" spans="2:6" x14ac:dyDescent="0.2">
      <c r="B82" s="23" t="s">
        <v>115</v>
      </c>
      <c r="C82" s="12">
        <v>336</v>
      </c>
      <c r="D82" s="35">
        <v>640630883</v>
      </c>
      <c r="E82" s="35"/>
      <c r="F82" s="35">
        <v>873587609</v>
      </c>
    </row>
    <row r="83" spans="2:6" x14ac:dyDescent="0.2">
      <c r="B83" s="23" t="s">
        <v>116</v>
      </c>
      <c r="C83" s="12">
        <v>337</v>
      </c>
      <c r="D83" s="35">
        <v>372029274329</v>
      </c>
      <c r="E83" s="35"/>
      <c r="F83" s="35">
        <v>323580662674</v>
      </c>
    </row>
    <row r="84" spans="2:6" x14ac:dyDescent="0.2">
      <c r="B84" s="23" t="s">
        <v>117</v>
      </c>
      <c r="C84" s="12">
        <v>338</v>
      </c>
      <c r="D84" s="35">
        <v>3802391270977</v>
      </c>
      <c r="E84" s="35"/>
      <c r="F84" s="35">
        <v>2858339496139</v>
      </c>
    </row>
    <row r="85" spans="2:6" x14ac:dyDescent="0.2">
      <c r="B85" s="23" t="s">
        <v>118</v>
      </c>
      <c r="C85" s="12">
        <v>341</v>
      </c>
      <c r="D85" s="35">
        <v>200868463695</v>
      </c>
      <c r="E85" s="35"/>
      <c r="F85" s="35">
        <v>114345162308</v>
      </c>
    </row>
    <row r="86" spans="2:6" x14ac:dyDescent="0.2">
      <c r="B86" s="36"/>
      <c r="C86" s="37"/>
      <c r="D86" s="38"/>
      <c r="E86" s="39"/>
      <c r="F86" s="38"/>
    </row>
    <row r="87" spans="2:6" s="85" customFormat="1" x14ac:dyDescent="0.2">
      <c r="B87" s="32" t="s">
        <v>119</v>
      </c>
      <c r="C87" s="8">
        <v>400</v>
      </c>
      <c r="D87" s="40">
        <f>D88+D98</f>
        <v>2754855936176</v>
      </c>
      <c r="E87" s="40"/>
      <c r="F87" s="40">
        <f>F88+F98</f>
        <v>2069696225764</v>
      </c>
    </row>
    <row r="88" spans="2:6" s="85" customFormat="1" x14ac:dyDescent="0.2">
      <c r="B88" s="32" t="s">
        <v>119</v>
      </c>
      <c r="C88" s="8">
        <v>410</v>
      </c>
      <c r="D88" s="41">
        <f>SUM(D89:D94,D97)</f>
        <v>2754855936176</v>
      </c>
      <c r="E88" s="41"/>
      <c r="F88" s="41">
        <f>SUM(F89:F94,F97)</f>
        <v>2069696225764</v>
      </c>
    </row>
    <row r="89" spans="2:6" x14ac:dyDescent="0.2">
      <c r="B89" s="23" t="s">
        <v>120</v>
      </c>
      <c r="C89" s="12">
        <v>411</v>
      </c>
      <c r="D89" s="35">
        <v>1091544930000</v>
      </c>
      <c r="E89" s="35"/>
      <c r="F89" s="35">
        <v>1000085350000</v>
      </c>
    </row>
    <row r="90" spans="2:6" x14ac:dyDescent="0.2">
      <c r="B90" s="23" t="s">
        <v>121</v>
      </c>
      <c r="C90" s="12">
        <v>412</v>
      </c>
      <c r="D90" s="35">
        <v>166561745656</v>
      </c>
      <c r="E90" s="35"/>
      <c r="F90" s="35">
        <v>68800023336</v>
      </c>
    </row>
    <row r="91" spans="2:6" x14ac:dyDescent="0.2">
      <c r="B91" s="23" t="s">
        <v>122</v>
      </c>
      <c r="C91" s="12">
        <v>414</v>
      </c>
      <c r="D91" s="35">
        <v>44244629968</v>
      </c>
      <c r="E91" s="35"/>
      <c r="F91" s="35">
        <v>19881878888</v>
      </c>
    </row>
    <row r="92" spans="2:6" x14ac:dyDescent="0.2">
      <c r="B92" s="23" t="s">
        <v>123</v>
      </c>
      <c r="C92" s="12">
        <v>415</v>
      </c>
      <c r="D92" s="35">
        <v>-28342000</v>
      </c>
      <c r="E92" s="35"/>
      <c r="F92" s="35">
        <v>-28342000</v>
      </c>
    </row>
    <row r="93" spans="2:6" x14ac:dyDescent="0.2">
      <c r="B93" s="23" t="s">
        <v>124</v>
      </c>
      <c r="C93" s="12">
        <v>418</v>
      </c>
      <c r="D93" s="35">
        <v>16597100265</v>
      </c>
      <c r="E93" s="35"/>
      <c r="F93" s="35">
        <v>16947943391</v>
      </c>
    </row>
    <row r="94" spans="2:6" x14ac:dyDescent="0.2">
      <c r="B94" s="23" t="s">
        <v>125</v>
      </c>
      <c r="C94" s="12">
        <v>421</v>
      </c>
      <c r="D94" s="35">
        <f>SUM(D95:D96)</f>
        <v>21143590833</v>
      </c>
      <c r="E94" s="35"/>
      <c r="F94" s="35">
        <f>SUM(F95:F96)</f>
        <v>54054204545</v>
      </c>
    </row>
    <row r="95" spans="2:6" s="104" customFormat="1" x14ac:dyDescent="0.2">
      <c r="B95" s="105" t="s">
        <v>126</v>
      </c>
      <c r="C95" s="106" t="s">
        <v>0</v>
      </c>
      <c r="D95" s="107">
        <v>8822378207</v>
      </c>
      <c r="E95" s="107"/>
      <c r="F95" s="107">
        <v>32873563923</v>
      </c>
    </row>
    <row r="96" spans="2:6" s="104" customFormat="1" x14ac:dyDescent="0.2">
      <c r="B96" s="105" t="s">
        <v>127</v>
      </c>
      <c r="C96" s="106" t="s">
        <v>1</v>
      </c>
      <c r="D96" s="107">
        <v>12321212626</v>
      </c>
      <c r="E96" s="107"/>
      <c r="F96" s="107">
        <v>21180640622</v>
      </c>
    </row>
    <row r="97" spans="2:6" x14ac:dyDescent="0.2">
      <c r="B97" s="23" t="s">
        <v>128</v>
      </c>
      <c r="C97" s="12">
        <v>429</v>
      </c>
      <c r="D97" s="35">
        <v>1414792281454</v>
      </c>
      <c r="E97" s="35"/>
      <c r="F97" s="35">
        <v>909955167604</v>
      </c>
    </row>
    <row r="98" spans="2:6" s="85" customFormat="1" hidden="1" x14ac:dyDescent="0.2">
      <c r="B98" s="32" t="s">
        <v>129</v>
      </c>
      <c r="C98" s="8">
        <v>430</v>
      </c>
      <c r="D98" s="41">
        <f>SUM(D99:D100)</f>
        <v>0</v>
      </c>
      <c r="E98" s="41"/>
      <c r="F98" s="41">
        <f>SUM(F99:F100)</f>
        <v>0</v>
      </c>
    </row>
    <row r="99" spans="2:6" hidden="1" x14ac:dyDescent="0.2">
      <c r="B99" s="23" t="s">
        <v>130</v>
      </c>
      <c r="C99" s="12">
        <v>431</v>
      </c>
      <c r="D99" s="35">
        <v>0</v>
      </c>
      <c r="E99" s="35"/>
      <c r="F99" s="35">
        <v>0</v>
      </c>
    </row>
    <row r="100" spans="2:6" hidden="1" x14ac:dyDescent="0.2">
      <c r="B100" s="23" t="s">
        <v>131</v>
      </c>
      <c r="C100" s="12">
        <v>432</v>
      </c>
      <c r="D100" s="35">
        <v>0</v>
      </c>
      <c r="E100" s="35"/>
      <c r="F100" s="35">
        <v>0</v>
      </c>
    </row>
    <row r="101" spans="2:6" s="85" customFormat="1" ht="12" thickBot="1" x14ac:dyDescent="0.25">
      <c r="B101" s="42" t="s">
        <v>132</v>
      </c>
      <c r="C101" s="43">
        <v>440</v>
      </c>
      <c r="D101" s="44">
        <f>D87+D67</f>
        <v>9731757624586</v>
      </c>
      <c r="E101" s="40"/>
      <c r="F101" s="44">
        <f>F87+F67</f>
        <v>7590325383420</v>
      </c>
    </row>
    <row r="102" spans="2:6" ht="12" thickTop="1" x14ac:dyDescent="0.2"/>
    <row r="103" spans="2:6" x14ac:dyDescent="0.2">
      <c r="D103" s="92">
        <f>D101-D59</f>
        <v>0</v>
      </c>
      <c r="F103" s="92">
        <f>F101-F59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2"/>
  <sheetViews>
    <sheetView showGridLines="0" zoomScaleNormal="100" workbookViewId="0">
      <selection activeCell="D10" sqref="D10"/>
    </sheetView>
  </sheetViews>
  <sheetFormatPr defaultRowHeight="11.25" x14ac:dyDescent="0.2"/>
  <cols>
    <col min="1" max="1" width="2.875" style="82" customWidth="1"/>
    <col min="2" max="2" width="38.375" style="82" customWidth="1"/>
    <col min="3" max="3" width="8.75" style="82" customWidth="1"/>
    <col min="4" max="4" width="19" style="92" customWidth="1"/>
    <col min="5" max="5" width="2.625" style="91" customWidth="1"/>
    <col min="6" max="6" width="19" style="92" customWidth="1"/>
    <col min="7" max="16384" width="9" style="82"/>
  </cols>
  <sheetData>
    <row r="2" spans="2:6" x14ac:dyDescent="0.2">
      <c r="D2" s="83"/>
      <c r="E2" s="84"/>
      <c r="F2" s="83"/>
    </row>
    <row r="4" spans="2:6" s="85" customFormat="1" ht="22.5" x14ac:dyDescent="0.2">
      <c r="C4" s="74" t="s">
        <v>10</v>
      </c>
      <c r="D4" s="52" t="s">
        <v>12</v>
      </c>
      <c r="E4" s="93"/>
      <c r="F4" s="52" t="s">
        <v>60</v>
      </c>
    </row>
    <row r="5" spans="2:6" s="86" customFormat="1" x14ac:dyDescent="0.2">
      <c r="B5" s="72"/>
      <c r="C5" s="72"/>
      <c r="D5" s="3" t="s">
        <v>11</v>
      </c>
      <c r="E5" s="99"/>
      <c r="F5" s="3" t="s">
        <v>11</v>
      </c>
    </row>
    <row r="6" spans="2:6" s="85" customFormat="1" x14ac:dyDescent="0.2">
      <c r="B6" s="73"/>
      <c r="C6" s="74"/>
      <c r="D6" s="21"/>
      <c r="E6" s="87"/>
      <c r="F6" s="88"/>
    </row>
    <row r="7" spans="2:6" s="85" customFormat="1" x14ac:dyDescent="0.2">
      <c r="B7" s="73" t="s">
        <v>37</v>
      </c>
      <c r="C7" s="74" t="s">
        <v>2</v>
      </c>
      <c r="D7" s="21">
        <v>3295388684623</v>
      </c>
      <c r="E7" s="87"/>
      <c r="F7" s="88">
        <v>2824703383376</v>
      </c>
    </row>
    <row r="8" spans="2:6" s="89" customFormat="1" x14ac:dyDescent="0.2">
      <c r="B8" s="75" t="s">
        <v>38</v>
      </c>
      <c r="C8" s="76" t="s">
        <v>3</v>
      </c>
      <c r="D8" s="14">
        <v>6734249905</v>
      </c>
      <c r="E8" s="87"/>
      <c r="F8" s="87">
        <v>25593116058</v>
      </c>
    </row>
    <row r="9" spans="2:6" s="89" customFormat="1" x14ac:dyDescent="0.2">
      <c r="B9" s="73" t="s">
        <v>39</v>
      </c>
      <c r="C9" s="74" t="s">
        <v>17</v>
      </c>
      <c r="D9" s="24">
        <v>3288654434718</v>
      </c>
      <c r="E9" s="10"/>
      <c r="F9" s="10">
        <v>2799110267318</v>
      </c>
    </row>
    <row r="10" spans="2:6" s="89" customFormat="1" x14ac:dyDescent="0.2">
      <c r="B10" s="75" t="s">
        <v>40</v>
      </c>
      <c r="C10" s="76" t="s">
        <v>18</v>
      </c>
      <c r="D10" s="14">
        <v>2714354790486</v>
      </c>
      <c r="E10" s="10"/>
      <c r="F10" s="10">
        <v>2291168460647</v>
      </c>
    </row>
    <row r="11" spans="2:6" s="89" customFormat="1" x14ac:dyDescent="0.2">
      <c r="B11" s="77" t="s">
        <v>41</v>
      </c>
      <c r="C11" s="74" t="s">
        <v>19</v>
      </c>
      <c r="D11" s="24">
        <v>574299644232</v>
      </c>
      <c r="E11" s="21"/>
      <c r="F11" s="21">
        <v>507941806671</v>
      </c>
    </row>
    <row r="12" spans="2:6" s="90" customFormat="1" x14ac:dyDescent="0.2">
      <c r="B12" s="75" t="s">
        <v>42</v>
      </c>
      <c r="C12" s="76" t="s">
        <v>20</v>
      </c>
      <c r="D12" s="14">
        <v>228528493796</v>
      </c>
      <c r="E12" s="14"/>
      <c r="F12" s="14">
        <v>168923207788</v>
      </c>
    </row>
    <row r="13" spans="2:6" s="90" customFormat="1" x14ac:dyDescent="0.2">
      <c r="B13" s="75" t="s">
        <v>43</v>
      </c>
      <c r="C13" s="76" t="s">
        <v>21</v>
      </c>
      <c r="D13" s="14">
        <v>322987999545</v>
      </c>
      <c r="E13" s="14"/>
      <c r="F13" s="14">
        <v>266755219433</v>
      </c>
    </row>
    <row r="14" spans="2:6" s="89" customFormat="1" x14ac:dyDescent="0.2">
      <c r="B14" s="108" t="s">
        <v>44</v>
      </c>
      <c r="C14" s="78" t="s">
        <v>22</v>
      </c>
      <c r="D14" s="79">
        <v>312945226602</v>
      </c>
      <c r="E14" s="21"/>
      <c r="F14" s="79">
        <v>243954441499</v>
      </c>
    </row>
    <row r="15" spans="2:6" s="90" customFormat="1" x14ac:dyDescent="0.2">
      <c r="B15" s="75" t="s">
        <v>45</v>
      </c>
      <c r="C15" s="76" t="s">
        <v>23</v>
      </c>
      <c r="D15" s="14">
        <v>21584714541</v>
      </c>
      <c r="E15" s="14"/>
      <c r="F15" s="14">
        <v>9337265591</v>
      </c>
    </row>
    <row r="16" spans="2:6" s="90" customFormat="1" x14ac:dyDescent="0.2">
      <c r="B16" s="75" t="s">
        <v>46</v>
      </c>
      <c r="C16" s="76" t="s">
        <v>23</v>
      </c>
      <c r="D16" s="14">
        <v>205203833489</v>
      </c>
      <c r="E16" s="14"/>
      <c r="F16" s="14">
        <v>162007811615</v>
      </c>
    </row>
    <row r="17" spans="2:6" s="90" customFormat="1" x14ac:dyDescent="0.2">
      <c r="B17" s="75" t="s">
        <v>47</v>
      </c>
      <c r="C17" s="76" t="s">
        <v>24</v>
      </c>
      <c r="D17" s="14">
        <v>262846538239</v>
      </c>
      <c r="E17" s="14"/>
      <c r="F17" s="14">
        <v>215826332744</v>
      </c>
    </row>
    <row r="18" spans="2:6" s="89" customFormat="1" x14ac:dyDescent="0.2">
      <c r="B18" s="73" t="s">
        <v>48</v>
      </c>
      <c r="C18" s="74" t="s">
        <v>25</v>
      </c>
      <c r="D18" s="24">
        <v>33374481296</v>
      </c>
      <c r="E18" s="21"/>
      <c r="F18" s="21">
        <v>41612916258</v>
      </c>
    </row>
    <row r="19" spans="2:6" s="90" customFormat="1" x14ac:dyDescent="0.2">
      <c r="B19" s="75" t="s">
        <v>49</v>
      </c>
      <c r="C19" s="76" t="s">
        <v>26</v>
      </c>
      <c r="D19" s="14">
        <v>5998221931</v>
      </c>
      <c r="E19" s="14"/>
      <c r="F19" s="14">
        <v>14646883733</v>
      </c>
    </row>
    <row r="20" spans="2:6" s="90" customFormat="1" x14ac:dyDescent="0.2">
      <c r="B20" s="75" t="s">
        <v>50</v>
      </c>
      <c r="C20" s="76" t="s">
        <v>27</v>
      </c>
      <c r="D20" s="14">
        <v>6407929579</v>
      </c>
      <c r="E20" s="14"/>
      <c r="F20" s="14">
        <v>16580767331</v>
      </c>
    </row>
    <row r="21" spans="2:6" s="89" customFormat="1" x14ac:dyDescent="0.2">
      <c r="B21" s="73" t="s">
        <v>51</v>
      </c>
      <c r="C21" s="74" t="s">
        <v>28</v>
      </c>
      <c r="D21" s="21">
        <v>-409707648</v>
      </c>
      <c r="E21" s="21"/>
      <c r="F21" s="21">
        <v>-1933883598</v>
      </c>
    </row>
    <row r="22" spans="2:6" s="89" customFormat="1" x14ac:dyDescent="0.2">
      <c r="B22" s="73" t="s">
        <v>52</v>
      </c>
      <c r="C22" s="74" t="s">
        <v>29</v>
      </c>
      <c r="D22" s="24">
        <v>32964773648</v>
      </c>
      <c r="E22" s="21"/>
      <c r="F22" s="21">
        <v>39679032660</v>
      </c>
    </row>
    <row r="23" spans="2:6" s="90" customFormat="1" x14ac:dyDescent="0.2">
      <c r="B23" s="75" t="s">
        <v>53</v>
      </c>
      <c r="C23" s="76" t="s">
        <v>30</v>
      </c>
      <c r="D23" s="14">
        <v>15303019690</v>
      </c>
      <c r="E23" s="14"/>
      <c r="F23" s="14">
        <v>19936804818</v>
      </c>
    </row>
    <row r="24" spans="2:6" s="90" customFormat="1" x14ac:dyDescent="0.2">
      <c r="B24" s="75" t="s">
        <v>54</v>
      </c>
      <c r="C24" s="76" t="s">
        <v>31</v>
      </c>
      <c r="D24" s="14">
        <v>-9423451518</v>
      </c>
      <c r="E24" s="14"/>
      <c r="F24" s="14">
        <v>-7355076676</v>
      </c>
    </row>
    <row r="25" spans="2:6" s="89" customFormat="1" x14ac:dyDescent="0.2">
      <c r="B25" s="77" t="s">
        <v>55</v>
      </c>
      <c r="C25" s="80" t="s">
        <v>32</v>
      </c>
      <c r="D25" s="81">
        <v>27085205476</v>
      </c>
      <c r="E25" s="21"/>
      <c r="F25" s="21">
        <v>27097304518</v>
      </c>
    </row>
    <row r="26" spans="2:6" s="90" customFormat="1" x14ac:dyDescent="0.2">
      <c r="B26" s="75" t="s">
        <v>56</v>
      </c>
      <c r="C26" s="76" t="s">
        <v>33</v>
      </c>
      <c r="D26" s="14">
        <v>13332664479</v>
      </c>
      <c r="E26" s="14"/>
      <c r="F26" s="14">
        <v>21123533994</v>
      </c>
    </row>
    <row r="27" spans="2:6" s="90" customFormat="1" x14ac:dyDescent="0.2">
      <c r="B27" s="75" t="s">
        <v>57</v>
      </c>
      <c r="C27" s="76" t="s">
        <v>34</v>
      </c>
      <c r="D27" s="14">
        <v>13752540997</v>
      </c>
      <c r="E27" s="14"/>
      <c r="F27" s="14">
        <v>5973770524</v>
      </c>
    </row>
    <row r="28" spans="2:6" s="90" customFormat="1" x14ac:dyDescent="0.2">
      <c r="B28" s="75" t="s">
        <v>58</v>
      </c>
      <c r="C28" s="76" t="s">
        <v>35</v>
      </c>
      <c r="D28" s="14">
        <v>132</v>
      </c>
      <c r="E28" s="14"/>
      <c r="F28" s="14">
        <v>196</v>
      </c>
    </row>
    <row r="29" spans="2:6" s="90" customFormat="1" x14ac:dyDescent="0.2">
      <c r="B29" s="75" t="s">
        <v>59</v>
      </c>
      <c r="C29" s="76" t="s">
        <v>36</v>
      </c>
      <c r="D29" s="14">
        <v>132</v>
      </c>
      <c r="E29" s="14"/>
      <c r="F29" s="14">
        <v>196</v>
      </c>
    </row>
    <row r="30" spans="2:6" s="90" customFormat="1" x14ac:dyDescent="0.2">
      <c r="D30" s="91"/>
      <c r="E30" s="91"/>
      <c r="F30" s="91"/>
    </row>
    <row r="31" spans="2:6" s="90" customFormat="1" x14ac:dyDescent="0.2">
      <c r="D31" s="91"/>
      <c r="E31" s="91"/>
      <c r="F31" s="91"/>
    </row>
    <row r="32" spans="2:6" x14ac:dyDescent="0.2">
      <c r="D32" s="91"/>
      <c r="F32" s="9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0"/>
  <sheetViews>
    <sheetView showGridLines="0" zoomScaleNormal="100" workbookViewId="0">
      <selection activeCell="D44" sqref="D44"/>
    </sheetView>
  </sheetViews>
  <sheetFormatPr defaultRowHeight="11.25" x14ac:dyDescent="0.2"/>
  <cols>
    <col min="1" max="1" width="2.875" style="95" customWidth="1"/>
    <col min="2" max="2" width="39.25" style="95" customWidth="1"/>
    <col min="3" max="3" width="6.625" style="95" customWidth="1"/>
    <col min="4" max="4" width="19" style="102" customWidth="1"/>
    <col min="5" max="5" width="2.625" style="102" customWidth="1"/>
    <col min="6" max="6" width="19" style="102" customWidth="1"/>
    <col min="7" max="16384" width="9" style="95"/>
  </cols>
  <sheetData>
    <row r="2" spans="2:6" x14ac:dyDescent="0.2">
      <c r="D2" s="96"/>
      <c r="E2" s="97"/>
      <c r="F2" s="96"/>
    </row>
    <row r="4" spans="2:6" s="98" customFormat="1" ht="22.5" x14ac:dyDescent="0.2">
      <c r="C4" s="52" t="s">
        <v>10</v>
      </c>
      <c r="D4" s="52" t="s">
        <v>12</v>
      </c>
      <c r="E4" s="93"/>
      <c r="F4" s="52" t="s">
        <v>60</v>
      </c>
    </row>
    <row r="5" spans="2:6" s="98" customFormat="1" x14ac:dyDescent="0.2">
      <c r="B5" s="53"/>
      <c r="C5" s="54"/>
      <c r="D5" s="3" t="s">
        <v>11</v>
      </c>
      <c r="E5" s="99"/>
      <c r="F5" s="3" t="s">
        <v>11</v>
      </c>
    </row>
    <row r="6" spans="2:6" s="98" customFormat="1" x14ac:dyDescent="0.2">
      <c r="B6" s="53"/>
      <c r="C6" s="54"/>
      <c r="D6" s="3"/>
      <c r="E6" s="99"/>
      <c r="F6" s="3"/>
    </row>
    <row r="7" spans="2:6" s="98" customFormat="1" x14ac:dyDescent="0.2">
      <c r="B7" s="51" t="s">
        <v>13</v>
      </c>
      <c r="C7" s="48"/>
      <c r="D7" s="5"/>
      <c r="E7" s="99"/>
      <c r="F7" s="5"/>
    </row>
    <row r="8" spans="2:6" s="100" customFormat="1" x14ac:dyDescent="0.2">
      <c r="B8" s="51" t="s">
        <v>76</v>
      </c>
      <c r="C8" s="65" t="s">
        <v>2</v>
      </c>
      <c r="D8" s="5">
        <v>32964773648</v>
      </c>
      <c r="E8" s="99"/>
      <c r="F8" s="5">
        <v>39679032660</v>
      </c>
    </row>
    <row r="9" spans="2:6" s="113" customFormat="1" ht="10.5" x14ac:dyDescent="0.15">
      <c r="B9" s="109" t="s">
        <v>14</v>
      </c>
      <c r="C9" s="110"/>
      <c r="D9" s="111"/>
      <c r="E9" s="112"/>
      <c r="F9" s="111"/>
    </row>
    <row r="10" spans="2:6" s="101" customFormat="1" x14ac:dyDescent="0.2">
      <c r="B10" s="49" t="s">
        <v>77</v>
      </c>
      <c r="C10" s="58" t="s">
        <v>3</v>
      </c>
      <c r="D10" s="6">
        <v>338317863177</v>
      </c>
      <c r="E10" s="94"/>
      <c r="F10" s="6">
        <v>252940767963</v>
      </c>
    </row>
    <row r="11" spans="2:6" s="101" customFormat="1" x14ac:dyDescent="0.2">
      <c r="B11" s="49" t="s">
        <v>78</v>
      </c>
      <c r="C11" s="58" t="s">
        <v>4</v>
      </c>
      <c r="D11" s="6">
        <v>7816114358</v>
      </c>
      <c r="E11" s="4"/>
      <c r="F11" s="6">
        <v>19910877699</v>
      </c>
    </row>
    <row r="12" spans="2:6" s="101" customFormat="1" ht="22.5" x14ac:dyDescent="0.2">
      <c r="B12" s="2" t="s">
        <v>79</v>
      </c>
      <c r="C12" s="58" t="s">
        <v>5</v>
      </c>
      <c r="D12" s="6">
        <v>444332604</v>
      </c>
      <c r="E12" s="4"/>
      <c r="F12" s="6">
        <v>25313471</v>
      </c>
    </row>
    <row r="13" spans="2:6" s="101" customFormat="1" x14ac:dyDescent="0.2">
      <c r="B13" s="2" t="s">
        <v>80</v>
      </c>
      <c r="C13" s="58" t="s">
        <v>6</v>
      </c>
      <c r="D13" s="6">
        <v>-219087823080</v>
      </c>
      <c r="E13" s="4"/>
      <c r="F13" s="6">
        <v>-111762357856</v>
      </c>
    </row>
    <row r="14" spans="2:6" s="101" customFormat="1" x14ac:dyDescent="0.2">
      <c r="B14" s="2" t="s">
        <v>81</v>
      </c>
      <c r="C14" s="58" t="s">
        <v>7</v>
      </c>
      <c r="D14" s="6">
        <v>312945226602</v>
      </c>
      <c r="E14" s="4"/>
      <c r="F14" s="6">
        <v>243954441499</v>
      </c>
    </row>
    <row r="15" spans="2:6" s="100" customFormat="1" ht="22.5" x14ac:dyDescent="0.2">
      <c r="B15" s="55" t="s">
        <v>82</v>
      </c>
      <c r="C15" s="66" t="s">
        <v>8</v>
      </c>
      <c r="D15" s="59">
        <f>SUM(D8:D14)</f>
        <v>473400487309</v>
      </c>
      <c r="E15" s="3"/>
      <c r="F15" s="59">
        <f>SUM(F8:F14)</f>
        <v>444748075436</v>
      </c>
    </row>
    <row r="16" spans="2:6" s="101" customFormat="1" x14ac:dyDescent="0.2">
      <c r="B16" s="49" t="s">
        <v>83</v>
      </c>
      <c r="C16" s="58" t="s">
        <v>9</v>
      </c>
      <c r="D16" s="6">
        <v>-186547275224</v>
      </c>
      <c r="E16" s="4"/>
      <c r="F16" s="6">
        <v>-110623405482</v>
      </c>
    </row>
    <row r="17" spans="2:6" s="101" customFormat="1" x14ac:dyDescent="0.2">
      <c r="B17" s="49" t="s">
        <v>84</v>
      </c>
      <c r="C17" s="47">
        <v>10</v>
      </c>
      <c r="D17" s="6">
        <v>-40092433900</v>
      </c>
      <c r="E17" s="4"/>
      <c r="F17" s="6">
        <v>-125817353207</v>
      </c>
    </row>
    <row r="18" spans="2:6" s="101" customFormat="1" ht="22.5" x14ac:dyDescent="0.2">
      <c r="B18" s="49" t="s">
        <v>85</v>
      </c>
      <c r="C18" s="47">
        <v>11</v>
      </c>
      <c r="D18" s="6">
        <v>225724706741</v>
      </c>
      <c r="E18" s="4"/>
      <c r="F18" s="6">
        <v>135588421756</v>
      </c>
    </row>
    <row r="19" spans="2:6" s="101" customFormat="1" x14ac:dyDescent="0.2">
      <c r="B19" s="49" t="s">
        <v>86</v>
      </c>
      <c r="C19" s="47">
        <v>12</v>
      </c>
      <c r="D19" s="6">
        <v>-3651538558</v>
      </c>
      <c r="E19" s="4"/>
      <c r="F19" s="6">
        <v>-7266711371</v>
      </c>
    </row>
    <row r="20" spans="2:6" s="101" customFormat="1" x14ac:dyDescent="0.2">
      <c r="B20" s="49" t="s">
        <v>87</v>
      </c>
      <c r="C20" s="47">
        <v>13</v>
      </c>
      <c r="D20" s="6">
        <v>52651330000</v>
      </c>
      <c r="E20" s="4"/>
      <c r="F20" s="6">
        <v>1000000000</v>
      </c>
    </row>
    <row r="21" spans="2:6" s="101" customFormat="1" x14ac:dyDescent="0.2">
      <c r="B21" s="2" t="s">
        <v>88</v>
      </c>
      <c r="C21" s="47">
        <v>14</v>
      </c>
      <c r="D21" s="6">
        <v>-265002637663</v>
      </c>
      <c r="E21" s="4"/>
      <c r="F21" s="6">
        <v>-185952130066</v>
      </c>
    </row>
    <row r="22" spans="2:6" s="101" customFormat="1" x14ac:dyDescent="0.2">
      <c r="B22" s="49" t="s">
        <v>89</v>
      </c>
      <c r="C22" s="47">
        <v>15</v>
      </c>
      <c r="D22" s="6">
        <v>-17696149895</v>
      </c>
      <c r="E22" s="4"/>
      <c r="F22" s="6">
        <v>-9031832937</v>
      </c>
    </row>
    <row r="23" spans="2:6" s="101" customFormat="1" hidden="1" x14ac:dyDescent="0.2">
      <c r="B23" s="49" t="s">
        <v>90</v>
      </c>
      <c r="C23" s="47">
        <v>16</v>
      </c>
      <c r="D23" s="6">
        <v>0</v>
      </c>
      <c r="E23" s="4"/>
      <c r="F23" s="6">
        <v>0</v>
      </c>
    </row>
    <row r="24" spans="2:6" s="101" customFormat="1" x14ac:dyDescent="0.2">
      <c r="B24" s="50" t="s">
        <v>91</v>
      </c>
      <c r="C24" s="60">
        <v>17</v>
      </c>
      <c r="D24" s="6">
        <v>-11163418482</v>
      </c>
      <c r="E24" s="4"/>
      <c r="F24" s="6">
        <v>-3256132557</v>
      </c>
    </row>
    <row r="25" spans="2:6" s="100" customFormat="1" x14ac:dyDescent="0.2">
      <c r="B25" s="55" t="s">
        <v>92</v>
      </c>
      <c r="C25" s="68">
        <v>20</v>
      </c>
      <c r="D25" s="59">
        <f>SUM(D15:D24)</f>
        <v>227623070328</v>
      </c>
      <c r="E25" s="3"/>
      <c r="F25" s="59">
        <f>SUM(F15:F24)</f>
        <v>139388931572</v>
      </c>
    </row>
    <row r="26" spans="2:6" s="101" customFormat="1" x14ac:dyDescent="0.2">
      <c r="B26" s="49"/>
      <c r="C26" s="47"/>
      <c r="D26" s="6"/>
      <c r="E26" s="4"/>
      <c r="F26" s="6"/>
    </row>
    <row r="27" spans="2:6" s="100" customFormat="1" x14ac:dyDescent="0.2">
      <c r="B27" s="51" t="s">
        <v>15</v>
      </c>
      <c r="C27" s="48"/>
      <c r="D27" s="5"/>
      <c r="E27" s="3"/>
      <c r="F27" s="5"/>
    </row>
    <row r="28" spans="2:6" s="101" customFormat="1" ht="22.5" x14ac:dyDescent="0.2">
      <c r="B28" s="49" t="s">
        <v>93</v>
      </c>
      <c r="C28" s="47">
        <v>21</v>
      </c>
      <c r="D28" s="6">
        <v>-433132855263</v>
      </c>
      <c r="E28" s="4"/>
      <c r="F28" s="6">
        <v>-514317788386</v>
      </c>
    </row>
    <row r="29" spans="2:6" s="101" customFormat="1" ht="22.5" x14ac:dyDescent="0.2">
      <c r="B29" s="2" t="s">
        <v>94</v>
      </c>
      <c r="C29" s="47">
        <v>22</v>
      </c>
      <c r="D29" s="6">
        <v>34047520780</v>
      </c>
      <c r="E29" s="102"/>
      <c r="F29" s="6">
        <v>82225197922</v>
      </c>
    </row>
    <row r="30" spans="2:6" s="101" customFormat="1" hidden="1" x14ac:dyDescent="0.2">
      <c r="B30" s="2" t="s">
        <v>95</v>
      </c>
      <c r="C30" s="47">
        <v>23</v>
      </c>
      <c r="D30" s="6">
        <v>0</v>
      </c>
      <c r="E30" s="102"/>
      <c r="F30" s="6">
        <v>0</v>
      </c>
    </row>
    <row r="31" spans="2:6" x14ac:dyDescent="0.2">
      <c r="B31" s="2" t="s">
        <v>96</v>
      </c>
      <c r="C31" s="47">
        <v>24</v>
      </c>
      <c r="D31" s="6">
        <v>-349874657710</v>
      </c>
      <c r="F31" s="6">
        <v>-477893802519</v>
      </c>
    </row>
    <row r="32" spans="2:6" x14ac:dyDescent="0.2">
      <c r="B32" s="2" t="s">
        <v>97</v>
      </c>
      <c r="C32" s="47">
        <v>25</v>
      </c>
      <c r="D32" s="6">
        <v>-436800158388</v>
      </c>
      <c r="F32" s="6">
        <v>-167985040955</v>
      </c>
    </row>
    <row r="33" spans="2:6" x14ac:dyDescent="0.2">
      <c r="B33" s="49" t="s">
        <v>98</v>
      </c>
      <c r="C33" s="47">
        <v>26</v>
      </c>
      <c r="D33" s="6">
        <v>0</v>
      </c>
      <c r="F33" s="6">
        <v>192945665000</v>
      </c>
    </row>
    <row r="34" spans="2:6" x14ac:dyDescent="0.2">
      <c r="B34" s="1" t="s">
        <v>99</v>
      </c>
      <c r="C34" s="60">
        <v>27</v>
      </c>
      <c r="D34" s="64">
        <v>72238572159</v>
      </c>
      <c r="F34" s="64">
        <v>12463629689</v>
      </c>
    </row>
    <row r="35" spans="2:6" s="98" customFormat="1" x14ac:dyDescent="0.2">
      <c r="B35" s="55" t="s">
        <v>100</v>
      </c>
      <c r="C35" s="68">
        <v>30</v>
      </c>
      <c r="D35" s="59">
        <f>SUM(D28:D34)</f>
        <v>-1113521578422</v>
      </c>
      <c r="E35" s="99"/>
      <c r="F35" s="59">
        <f>SUM(F28:F34)</f>
        <v>-872562139249</v>
      </c>
    </row>
    <row r="36" spans="2:6" x14ac:dyDescent="0.2">
      <c r="B36" s="49"/>
      <c r="C36" s="47"/>
      <c r="D36" s="6"/>
      <c r="F36" s="6"/>
    </row>
    <row r="37" spans="2:6" s="98" customFormat="1" x14ac:dyDescent="0.2">
      <c r="B37" s="51" t="s">
        <v>16</v>
      </c>
      <c r="C37" s="48"/>
      <c r="D37" s="5"/>
      <c r="E37" s="99"/>
      <c r="F37" s="5"/>
    </row>
    <row r="38" spans="2:6" x14ac:dyDescent="0.2">
      <c r="B38" s="2" t="s">
        <v>65</v>
      </c>
      <c r="C38" s="47">
        <v>31</v>
      </c>
      <c r="D38" s="6">
        <v>342812297320</v>
      </c>
      <c r="F38" s="6">
        <v>55240530000</v>
      </c>
    </row>
    <row r="39" spans="2:6" ht="22.5" x14ac:dyDescent="0.2">
      <c r="B39" s="2" t="s">
        <v>66</v>
      </c>
      <c r="C39" s="47">
        <v>32</v>
      </c>
      <c r="D39" s="6">
        <v>0</v>
      </c>
      <c r="F39" s="6">
        <v>-28000000</v>
      </c>
    </row>
    <row r="40" spans="2:6" x14ac:dyDescent="0.2">
      <c r="B40" s="49" t="s">
        <v>67</v>
      </c>
      <c r="C40" s="47">
        <v>33</v>
      </c>
      <c r="D40" s="6">
        <v>3862532637585</v>
      </c>
      <c r="F40" s="6">
        <v>4192238687800</v>
      </c>
    </row>
    <row r="41" spans="2:6" x14ac:dyDescent="0.2">
      <c r="B41" s="2" t="s">
        <v>68</v>
      </c>
      <c r="C41" s="47">
        <v>34</v>
      </c>
      <c r="D41" s="6">
        <v>-3274214312106</v>
      </c>
      <c r="F41" s="6">
        <v>-4003111659510</v>
      </c>
    </row>
    <row r="42" spans="2:6" x14ac:dyDescent="0.2">
      <c r="B42" s="2" t="s">
        <v>69</v>
      </c>
      <c r="C42" s="47">
        <v>35</v>
      </c>
      <c r="D42" s="6">
        <v>-79174393272</v>
      </c>
      <c r="F42" s="6">
        <v>-123278417936</v>
      </c>
    </row>
    <row r="43" spans="2:6" x14ac:dyDescent="0.2">
      <c r="B43" s="1" t="s">
        <v>70</v>
      </c>
      <c r="C43" s="60">
        <v>36</v>
      </c>
      <c r="D43" s="64">
        <v>-5449766986</v>
      </c>
      <c r="F43" s="64">
        <v>-6716029458</v>
      </c>
    </row>
    <row r="44" spans="2:6" s="98" customFormat="1" x14ac:dyDescent="0.2">
      <c r="B44" s="55" t="s">
        <v>71</v>
      </c>
      <c r="C44" s="68">
        <v>40</v>
      </c>
      <c r="D44" s="59">
        <f>SUM(D38:D43)</f>
        <v>846506462541</v>
      </c>
      <c r="E44" s="99"/>
      <c r="F44" s="59">
        <f>SUM(F38:F43)</f>
        <v>114345110896</v>
      </c>
    </row>
    <row r="45" spans="2:6" s="98" customFormat="1" x14ac:dyDescent="0.2">
      <c r="B45" s="55" t="s">
        <v>72</v>
      </c>
      <c r="C45" s="68">
        <v>50</v>
      </c>
      <c r="D45" s="59">
        <f>D44+D35+D25</f>
        <v>-39392045553</v>
      </c>
      <c r="E45" s="99"/>
      <c r="F45" s="59">
        <f>F44+F35+F25</f>
        <v>-618828096781</v>
      </c>
    </row>
    <row r="46" spans="2:6" s="98" customFormat="1" x14ac:dyDescent="0.2">
      <c r="B46" s="56" t="s">
        <v>73</v>
      </c>
      <c r="C46" s="67">
        <v>60</v>
      </c>
      <c r="D46" s="61">
        <v>234654430136</v>
      </c>
      <c r="E46" s="99"/>
      <c r="F46" s="61">
        <v>853483562746</v>
      </c>
    </row>
    <row r="47" spans="2:6" s="98" customFormat="1" x14ac:dyDescent="0.2">
      <c r="B47" s="69" t="s">
        <v>74</v>
      </c>
      <c r="C47" s="70">
        <v>61</v>
      </c>
      <c r="D47" s="62">
        <v>-2727564</v>
      </c>
      <c r="E47" s="99"/>
      <c r="F47" s="62">
        <v>-1035829</v>
      </c>
    </row>
    <row r="48" spans="2:6" s="98" customFormat="1" ht="12" thickBot="1" x14ac:dyDescent="0.25">
      <c r="B48" s="57" t="s">
        <v>75</v>
      </c>
      <c r="C48" s="71">
        <v>70</v>
      </c>
      <c r="D48" s="63">
        <f>D45+D46+D47</f>
        <v>195259657019</v>
      </c>
      <c r="E48" s="99"/>
      <c r="F48" s="63">
        <f>F45+F46+F47</f>
        <v>234654430136</v>
      </c>
    </row>
    <row r="49" spans="4:6" ht="12" thickTop="1" x14ac:dyDescent="0.2"/>
    <row r="50" spans="4:6" x14ac:dyDescent="0.2">
      <c r="D50" s="102">
        <f>D48-BS!D9</f>
        <v>0</v>
      </c>
      <c r="F50" s="102">
        <f>F48-BS!F9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</vt:lpstr>
      <vt:lpstr>PL</vt:lpstr>
      <vt:lpstr>CF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Admin</cp:lastModifiedBy>
  <dcterms:created xsi:type="dcterms:W3CDTF">2021-09-30T06:05:24Z</dcterms:created>
  <dcterms:modified xsi:type="dcterms:W3CDTF">2021-11-02T09:48:26Z</dcterms:modified>
</cp:coreProperties>
</file>